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DZIAŁ PLANOWANIA I REALIZACJI BUDŻETU\ODDZIAŁ BUDŻETU\2024\Uchwały Sejmiku Województwa\12. Uchwała Nr ........ z dnia 19 grudnia 2024 r - NW\"/>
    </mc:Choice>
  </mc:AlternateContent>
  <xr:revisionPtr revIDLastSave="0" documentId="13_ncr:1_{D9D99D93-081D-40C7-BEFC-96BDB41899B4}" xr6:coauthVersionLast="47" xr6:coauthVersionMax="47" xr10:uidLastSave="{00000000-0000-0000-0000-000000000000}"/>
  <bookViews>
    <workbookView xWindow="-28170" yWindow="1830" windowWidth="21600" windowHeight="13935" tabRatio="263" xr2:uid="{48DBB3D2-81A4-4F0B-AED9-C1D9CB1A0DC1}"/>
  </bookViews>
  <sheets>
    <sheet name="Niew" sheetId="1" r:id="rId1"/>
    <sheet name="Zest do zmian" sheetId="2" r:id="rId2"/>
    <sheet name="Arkusz3" sheetId="3" r:id="rId3"/>
  </sheets>
  <definedNames>
    <definedName name="_xlnm.Print_Area" localSheetId="0">Niew!$A$1:$J$47</definedName>
    <definedName name="_xlnm.Print_Area" localSheetId="1">'Zest do zmian'!$A$1:$M$48</definedName>
    <definedName name="_xlnm.Print_Titles" localSheetId="0">Niew!$6:$7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8" i="1"/>
  <c r="I45" i="1"/>
  <c r="G45" i="1"/>
  <c r="I41" i="1"/>
  <c r="G41" i="1"/>
  <c r="H34" i="1"/>
  <c r="H36" i="1"/>
  <c r="H37" i="1"/>
  <c r="H42" i="1"/>
  <c r="H43" i="1"/>
  <c r="H44" i="1"/>
  <c r="H46" i="1"/>
  <c r="H45" i="1" s="1"/>
  <c r="H33" i="1"/>
  <c r="H31" i="1"/>
  <c r="H30" i="1"/>
  <c r="I9" i="1"/>
  <c r="G9" i="1"/>
  <c r="I18" i="1"/>
  <c r="G18" i="1"/>
  <c r="H26" i="1"/>
  <c r="I12" i="1"/>
  <c r="G12" i="1"/>
  <c r="H17" i="1"/>
  <c r="H16" i="1" s="1"/>
  <c r="I16" i="1"/>
  <c r="G16" i="1"/>
  <c r="H14" i="1"/>
  <c r="H15" i="1"/>
  <c r="H13" i="1"/>
  <c r="I28" i="1"/>
  <c r="G28" i="1"/>
  <c r="H39" i="1"/>
  <c r="H32" i="1"/>
  <c r="H29" i="1"/>
  <c r="H21" i="1"/>
  <c r="H22" i="1"/>
  <c r="H23" i="1"/>
  <c r="H24" i="1"/>
  <c r="H25" i="1"/>
  <c r="H27" i="1"/>
  <c r="H20" i="1"/>
  <c r="H10" i="1"/>
  <c r="H9" i="1" s="1"/>
  <c r="H19" i="1"/>
  <c r="G39" i="2"/>
  <c r="H35" i="2"/>
  <c r="H39" i="2" s="1"/>
  <c r="G5" i="2"/>
  <c r="I5" i="2"/>
  <c r="I8" i="2"/>
  <c r="G8" i="2"/>
  <c r="I12" i="2"/>
  <c r="G12" i="2"/>
  <c r="I27" i="2"/>
  <c r="G27" i="2"/>
  <c r="G42" i="2" s="1"/>
  <c r="I33" i="2"/>
  <c r="I42" i="2" s="1"/>
  <c r="G33" i="2"/>
  <c r="I39" i="2"/>
  <c r="H38" i="2"/>
  <c r="H37" i="2"/>
  <c r="H36" i="2"/>
  <c r="H32" i="2"/>
  <c r="H31" i="2"/>
  <c r="H30" i="2"/>
  <c r="H33" i="2"/>
  <c r="H26" i="2"/>
  <c r="H27" i="2" s="1"/>
  <c r="H25" i="2"/>
  <c r="H24" i="2"/>
  <c r="H23" i="2"/>
  <c r="H22" i="2"/>
  <c r="H21" i="2"/>
  <c r="H20" i="2"/>
  <c r="H19" i="2"/>
  <c r="H18" i="2"/>
  <c r="H17" i="2"/>
  <c r="H7" i="2"/>
  <c r="H8" i="2"/>
  <c r="H11" i="2"/>
  <c r="H10" i="2"/>
  <c r="H12" i="2" s="1"/>
  <c r="H4" i="2"/>
  <c r="H3" i="2"/>
  <c r="H5" i="2" s="1"/>
  <c r="H42" i="2" l="1"/>
  <c r="G40" i="1"/>
  <c r="G11" i="1"/>
  <c r="G8" i="1" s="1"/>
  <c r="I40" i="1"/>
  <c r="H41" i="1"/>
  <c r="H40" i="1" s="1"/>
  <c r="H28" i="1"/>
  <c r="K28" i="1" s="1"/>
  <c r="H18" i="1"/>
  <c r="I11" i="1"/>
  <c r="I8" i="1" s="1"/>
  <c r="H12" i="1"/>
  <c r="H11" i="1" s="1"/>
  <c r="G47" i="1" l="1"/>
  <c r="H8" i="1"/>
  <c r="H47" i="1" s="1"/>
  <c r="I47" i="1"/>
  <c r="K48" i="1" s="1"/>
  <c r="K47" i="1" l="1"/>
  <c r="K8" i="1"/>
</calcChain>
</file>

<file path=xl/sharedStrings.xml><?xml version="1.0" encoding="utf-8"?>
<sst xmlns="http://schemas.openxmlformats.org/spreadsheetml/2006/main" count="396" uniqueCount="138">
  <si>
    <t>Lp.</t>
  </si>
  <si>
    <t>Dział</t>
  </si>
  <si>
    <t>Rozdział</t>
  </si>
  <si>
    <t>Paragraf</t>
  </si>
  <si>
    <t>Nazwa zadania</t>
  </si>
  <si>
    <t>Załącznik Nr 1</t>
  </si>
  <si>
    <t>Sejmiku Województwa Lubelskiego</t>
  </si>
  <si>
    <t xml:space="preserve">Nazwa jednostki
 realizującej </t>
  </si>
  <si>
    <t>Wydatki 
Niewygasające</t>
  </si>
  <si>
    <t>Termin 
realizacji</t>
  </si>
  <si>
    <t>RAZEM:</t>
  </si>
  <si>
    <t>Wykaz planowanych wydatków budżetu samorządu województwa lubelskiego,</t>
  </si>
  <si>
    <r>
      <t>–</t>
    </r>
    <r>
      <rPr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II –</t>
    </r>
  </si>
  <si>
    <t>Regionalny Program Operacyjny</t>
  </si>
  <si>
    <t>Droga wojewódzka Nr 698 Siedlce-Łosice-Konstantynów-Terespol - Rozbudowa drogi na odcinku od km 96+620 do km 99+950 i od km 100+635 do km 102+324 o dł. 5,019 km - wykup gruntu</t>
  </si>
  <si>
    <t>Droga wojewódzka Nr 808 Łuków-Serokomla-Kock - Budowa obwodnicy m. Serokomla na odcinku od km 25+100 do km 27+400 o dł. 2,300 km - stabilizacja nowych granic pasa drogowego</t>
  </si>
  <si>
    <t>Droga wojewódzka Nr 809 Lublin-Krasienin-Kierzkówka-Przytoczno - Rozbudowa drogi na odcinku Michów-Przytoczno od km 37+851 do km 50+476,90 o dł. 12,6259 km - dokumentacja geodezyjno-prawna do wykupu gruntu</t>
  </si>
  <si>
    <t>Droga wojewódzka Nr 812 Biała Podlaska-Wisznice-Włodawa-Chełm-Rejowiec-Krasnystaw - Budowa ścieżki rowerowej wraz z kładką przez rz. Zielawę na odcinku Dubica-Wisznice od km 32+750 do km 35+235 o dł. 2,485 km - dokumentacja techniczna</t>
  </si>
  <si>
    <t>Droga wojewódzka Nr 814 Radzyń Podlaski-Suchowola-Żminne - Rozbudowa drogi na odcinku od km 0+140 do km 20+815 o dł. 20,675 - opracowanie dokumentacji geodezyjnej i wykup gruntu</t>
  </si>
  <si>
    <t>Droga wojewódzka Nr 816 Terespol-Kodeń-Sławatycze-Włodawa-Dorohusk-Horodło-Zosin - Rozbudowa drogi na odcinku od km 133+350 do km 162+614 o dł. 29,264 km - dokumentacja techniczna</t>
  </si>
  <si>
    <t>Droga wojewódzka Nr 820 Sosnowica Dwór-Łęczna - Rozbudowa drogi na odcinku od km 0+000 do km 29+688 o dł. 29,688 km - dokumentacja techniczna</t>
  </si>
  <si>
    <t>Droga wojewódzka Nr 826 Markuszów-Nałęczów - Przebudowa drogi na odcinku od km 0+010 do km 10+930 o dł. 10,920 km - dokumentacja techniczna</t>
  </si>
  <si>
    <t>Droga wojewódzka Nr 832 Wola Rudzka-Poniatowa-Krężnica Okrągła - Przebudowa drogi na odcinku od km 0+000 do km 6+000 oraz od km 8+750 do km 17+349 o łącznej dł. 14,599 km - dokumentacja techniczna</t>
  </si>
  <si>
    <t>Droga wojewódzka Nr 835 Lublin-Wysokie-Biłgoraj-Sieniawa-Przeworsk-Kańczuga-Dynów-Grabownica Starzeńska - Rozbudowa drogi na odcinku od km 26+100 do km 43+750 o dł. 17,650 km - dokumentacja techniczna</t>
  </si>
  <si>
    <t>Droga wojewódzka Nr 837 Piaski-Żółkiewka Wieś-Nielisz-Sitaniec - Rozbudowa drogi na odcinku Rybczewice-Żółkiewka od km 48+000 do km 64+389 o dł. 16+389 km - dokumentacja techniczna oraz geodezyjno-prawna</t>
  </si>
  <si>
    <t>Droga wojewódzka Nr 848 Tarnawa Mała-Szczebrzeszyn -  Rozbudowa drogi na odcinku od km 0+000 do km 29+839 o dł. 29,839 km - dokumentacja techniczna</t>
  </si>
  <si>
    <t>Droga wojewódzka Nr 839 Cyców-Siedliszcze-Marynin-Pawłów-Rejowiec -  Rozbudowa drogi na odcinku od km 12+200 do km 15+853 o dł. 3,653 km - wykup gruntu</t>
  </si>
  <si>
    <t>Droga wojewódzka Nr 849 Zamość-Jacnia-Józefów-Wola Obszańska - Rozbudowa drogi na odcinku Lipsko-Kaczórki od km 9+711 do km 24+100 o dł. 14,389 km - aneks do dokumentacji technicznej</t>
  </si>
  <si>
    <t>Droga wojewódzka Nr 857 Zaklików-Modliborzyce - Rozbudowa skrzyżowania drogi Nr 857 w km 9+855 z drogą powiatową Nr 2718L Trzydnik-Potoczek w m. Potoczek - wykup gruntów</t>
  </si>
  <si>
    <t>Droga wojewódzka Nr 867 Sieniawa-Wola Mołodycka-Oleszyce-Lubaczów-Podemszczyzna-Werchata-Hrebenne -  Budowa drogi na odcinku Prusie-Hrebenne od km 76+297 do km 81+092 o dł. 4,795 km - dokumentacja techniczna</t>
  </si>
  <si>
    <t>NW 2007</t>
  </si>
  <si>
    <t>brak kontynuacji</t>
  </si>
  <si>
    <t>kontynuacja 2009 RPO</t>
  </si>
  <si>
    <t>kontynuacja 2009 WŁ</t>
  </si>
  <si>
    <t>Regionalny Program Operacyjny/Własne</t>
  </si>
  <si>
    <t>Droga wojewódzka Nr 808 Łuków-Serokomla-Kock - Rozbudowa drogi na odcinku od km 0+039,39 do km 6+000 oraz od km 20+100 do km 25+142,45 o dł. 11,003 km - prace geodezyjne związane z wykupem gruntu</t>
  </si>
  <si>
    <t>– II –</t>
  </si>
  <si>
    <t>Droga wojewódzka Nr 801 Warszawa-Karczew-Wilga-Maciejowice-Dęblin-Puławy - Rozbudowa drogi na odcinku od km 89+830 do km 107+800 oraz od km 108+000 do km 108+980 o łącznej dł. 18,950 km - dokumentacja techniczna</t>
  </si>
  <si>
    <t>Droga wojewódzka Nr 835 Lublin-Wysokie-Biłgoraj-Sieniawa-Przeworsk-Kańczuga-Dynów-Grabownica Starzeńska - Rozbudowa drogi na odcinku od km 43+750 do km 70+750o dł. 27,000 km - dokumentacja techniczna</t>
  </si>
  <si>
    <t>Droga wojewódzka Nr 835 Lublin-Wysokie-Biłgoraj-Sieniawa-Przeworsk-Kańczuga-Dynów-Grabownica Starzeńska - Rozbudowa drogi na odcinku od km 72+800 do km 85+860 o dł. 13,060 km - dokumentacja techniczna</t>
  </si>
  <si>
    <t>Droga wojewódzka Nr 850 Tomaszów Lubelski-Józefówka-Alojzów + Rozbudowa drogi na odcinkach od km 0+042 do km 5+600, od km 8+000 do km 10+200 o łącznej dł. 7,758 km - dokumentacja techniczna</t>
  </si>
  <si>
    <t>jest</t>
  </si>
  <si>
    <t>ma być</t>
  </si>
  <si>
    <t>6050</t>
  </si>
  <si>
    <t>-Zał 4</t>
  </si>
  <si>
    <t>+Zał 5</t>
  </si>
  <si>
    <t>-Zał 6</t>
  </si>
  <si>
    <t>WPI</t>
  </si>
  <si>
    <t>WŁ R</t>
  </si>
  <si>
    <t>UE</t>
  </si>
  <si>
    <t>bez zmian</t>
  </si>
  <si>
    <t>-Zał 4 RPO
+Zał 4 własne</t>
  </si>
  <si>
    <t>"9" - "0"</t>
  </si>
  <si>
    <t>"0" - "9", "0" - "0"</t>
  </si>
  <si>
    <t>-Zał4 RPO
+Zał4 własne</t>
  </si>
  <si>
    <t>6059</t>
  </si>
  <si>
    <t>dodać z "0"</t>
  </si>
  <si>
    <t>RAZEM</t>
  </si>
  <si>
    <t>100 000 - "0"</t>
  </si>
  <si>
    <t>x</t>
  </si>
  <si>
    <t>w złotych</t>
  </si>
  <si>
    <t>600</t>
  </si>
  <si>
    <t>60013</t>
  </si>
  <si>
    <t>Rozbudowa dróg wojewódzkich - wykonanie dokumentacji projektowej, prace geodezyjne, roboty budowlane z tego:</t>
  </si>
  <si>
    <t>Zadania realizowane w ramach RPO:</t>
  </si>
  <si>
    <t>Zarząd Dróg Wojewódzkich w Lublinie, w tym:</t>
  </si>
  <si>
    <t>1.</t>
  </si>
  <si>
    <t>1.1</t>
  </si>
  <si>
    <t>Zadania inwestycyjne realizowane ze środków własnych województwa:</t>
  </si>
  <si>
    <t>a)</t>
  </si>
  <si>
    <t>b)</t>
  </si>
  <si>
    <t>1.3</t>
  </si>
  <si>
    <t>Zadania inwestycyjne realizowane przy udziale pomocy finansowej i rzeczowej otrzymanej od jednostek samorządu terytorialnego:</t>
  </si>
  <si>
    <t>Plan
(dotyczy zadań)</t>
  </si>
  <si>
    <t>c)</t>
  </si>
  <si>
    <t>Wkład województwa w zadaniach realizowanych z udziałem środków z jst</t>
  </si>
  <si>
    <t>Środki własne</t>
  </si>
  <si>
    <t>Wydatki majątkowe, w tym:</t>
  </si>
  <si>
    <t>d)</t>
  </si>
  <si>
    <t>e)</t>
  </si>
  <si>
    <t>f)</t>
  </si>
  <si>
    <t>g)</t>
  </si>
  <si>
    <t>Wydatki bieżące, w tym:</t>
  </si>
  <si>
    <t>Projekty inwestycyjne placówek ochrony zdrowia, w tym:</t>
  </si>
  <si>
    <t>851</t>
  </si>
  <si>
    <t>85111</t>
  </si>
  <si>
    <t>SP Wojewódzki Szpital Specjalistyczny w Chełmie</t>
  </si>
  <si>
    <t>Centrum Onkologii Ziemi Lubelskiej im. Św. Jana z Dukli w Lublinie</t>
  </si>
  <si>
    <t>Prospektywna pełnoprofilowa onkologia dla Lubelszczyzny - doposażenie Centrum Onkologii Ziemi Lubelskiej w Lublinie poprzez zwiększenie jakości i dostępności do specjalistycznych świadczeń zdrowotnych</t>
  </si>
  <si>
    <t>85120</t>
  </si>
  <si>
    <t>Szpital Neuropsychiatryczny im. Prof.. M. Kaczyńskiego SP ZOZ w Lublinie</t>
  </si>
  <si>
    <t>30.06.2021 r.</t>
  </si>
  <si>
    <t>Rozbudowa drogi wojewódzkiej Nr 851 od drogi wojewódzkiej Nr 874 do stacji kolejowej Puławy Ruda</t>
  </si>
  <si>
    <t>1.2.2</t>
  </si>
  <si>
    <t>Remont mostu przez rz. Poniatówkę w m. Pustelnia w ciągu drogi wojewódzkiej Nr 824 Żyrzyn-Puławy-Opole Lubelskie-Annopol w km 41+629</t>
  </si>
  <si>
    <t>Budowa chodnika i zatok autobusowych w m. Sobibór w ciągu drogi wojewódzkiej Nr 816</t>
  </si>
  <si>
    <t>h)</t>
  </si>
  <si>
    <t>i)</t>
  </si>
  <si>
    <t>Budowa lewostronnej i prawostronnej zatoki autobusowej w m. Puławy ul. Lubelska w ciągu drogi wojewódzkiej Nr 874</t>
  </si>
  <si>
    <t>Budowa prawostronnej zatoki autobusowej w m. Puławy ul. Marszałka Józefa Piłsudskiego 2 w ciągu drogi wojewódzkiej Nr 874</t>
  </si>
  <si>
    <t>Wojewódzki Szpital Specjalistyczny im. Stefana Kardynała Wyszyńskiego w Lublinie</t>
  </si>
  <si>
    <t>Zakup aparatu do zabiegów ESWL dla Oddziału Urologii i Onkologii Urologicznej z Centrum Leczenia Kamicy Układu Moczowego</t>
  </si>
  <si>
    <t>SP Szpital Wojewódzki im. Jana Bożego w Lublinie</t>
  </si>
  <si>
    <t>3.</t>
  </si>
  <si>
    <t>Projekty instytucji kultury, w tym:</t>
  </si>
  <si>
    <t>921</t>
  </si>
  <si>
    <t>92118</t>
  </si>
  <si>
    <t>3.1</t>
  </si>
  <si>
    <t>3.2</t>
  </si>
  <si>
    <t>Muzeum Zamoyskich w Kozłówce</t>
  </si>
  <si>
    <t>31.03.2021 r.</t>
  </si>
  <si>
    <t>Modernizacja drogi wojewódzkiej Nr 855 Olbięcin-Zaklików-Stalowa Wola na odcinku od km 8+250 do km ok. 9+500 oraz od km 10+100 do km ok. 10+964 o dł. 2,114 km</t>
  </si>
  <si>
    <t>Przebudowa drogi wojewódzkiej Nr 835 na odcinku od skrzyżowania z drogą gminną Nr 109166L do skrzyżowania z drogą powiatową Nr 2810L polegająca na budowie ciągu pieszo-rowerowego po prawej stronie drogi w m. Zastawie</t>
  </si>
  <si>
    <t>Budowa chodnika w m. Wierzchoniów w ramach przebudowy drogi wojewódzkiej Nr 830 od km 39+855 do km 40+600 (strona lewa)</t>
  </si>
  <si>
    <t>Budowa chodnika w m. Parchatka w ramach przebudowy drogi wojewódzkiej Nr 824 od km 16+710 do km 17+204 (strona lewa)</t>
  </si>
  <si>
    <t>Budowa dodatkowego pasa ruchu dedykowanego do skrętu w prawo w ramach I etapu rozbudowy drogi wojewódzkiej Nr 834 od km 26+075 do km 26+536 z rozbudową skrzyżowania z droga powiatową Nr 2287L w Bychawie</t>
  </si>
  <si>
    <t>Budowa chodnika w ciągu drogi wojewódzkiej Nr 832 na odcinku od km 5+524 do km 6+042 w m. Poniatowa</t>
  </si>
  <si>
    <t>Budowa ścieżki rowerowej w m. Rejowiec Fabryczny w ciągu drogi wojewódzkiej Nr 839 od km 22+199 do km 23+063</t>
  </si>
  <si>
    <t>Poprawa efektywności działalności wojewódzkich podmiotów leczniczych w obszarach potrzeb zdrowotnych mieszkańców województwa lubelskiego poprzez niezbędne, z punktu widzenia udzielania świadczeń zdrowotnych, prace remontowo-budowlane, w tym w zakresie dostosowania infrastruktury do potrzeb osób starszych i niepełnosprawnych, a także wyposażenia w sprzęt medyczny</t>
  </si>
  <si>
    <t>SP Szpital Wojewódzki im. Papieża Jana Pawła II w Zamościu</t>
  </si>
  <si>
    <t>Modernizacja Infrastruktury Ambulatoryjnej Opieki Specjalistycznej w SP Szpitalu Wojewódzkim im. Papieża Jana Pawła II w Zamościu w celu ułatwienia dostępu do poradni, dostosowania do potrzeb osób starszych i z niepełnosprawnościami a także zakup sprzętu medycznego</t>
  </si>
  <si>
    <t>Termomodernizacja w Samodzielnym Publicznym Szpitalu Wojewódzkim im. Papieża Jana Pawła II w Zamościu obiektów technicznych, medycznych</t>
  </si>
  <si>
    <t>Centrum Wspierania Nowego Życia - Rewaloryzacja zabytkowego budynku dawnego Szpitala Żydowskiego oraz jego adaptacja w celu nadania mu nowych funkcji użytkowych, wraz z zagospodarowaniem terenu funkcjonalnie związanego z obiektem</t>
  </si>
  <si>
    <t>Wykonanie kompleksowej dokumentacji projektowej na przebudowę sieci wodociągowych, kanalizacyjnych i deszczowych w zespole pałacowo-parkowym w Kozłówce</t>
  </si>
  <si>
    <t>Przebudowa, rewitalizacja i konserwacja budynków zespołu pałacowo-parkowego w Kozłówce z adaptacją na cele kulturowe i turystyczne (dwie oficyny, stajnia i teatralnia)</t>
  </si>
  <si>
    <t>Poprawa efektywności energetycznej budynków użytkowanych na potrzeby działalności leczniczej samodzielnego Publicznego Wojewódzkiego Szpitala Specjalistycznego w Chełmie</t>
  </si>
  <si>
    <t>j)</t>
  </si>
  <si>
    <t>Rozbudowa drogi wojewódzkiej Nr 801Warszawa-Karczew-Wilga-Maciejowice-Dęblin-Puławy na odcinku od km 84+085 do km 122+770 od granicy województwa do S12 o dł. 36,685 km (etap I - budowa obwodnicy m. Stężyca)</t>
  </si>
  <si>
    <t>do Uchwały Nr ….......................</t>
  </si>
  <si>
    <t>z dnia ... grudnia 2024 r.</t>
  </si>
  <si>
    <t>które w 2024 roku nie wygasają z upływem roku budżetowego</t>
  </si>
  <si>
    <t>Przewidywane wykonanie 2024 r.</t>
  </si>
  <si>
    <t>31.03.2025 r.</t>
  </si>
  <si>
    <t>Adaptacja pomieszczeń oraz zakup sprzętu i wyposażenia na Oddział Położniczo-Ginekologiczny z Patologią Ciąży</t>
  </si>
  <si>
    <t>30.06.2025 r.</t>
  </si>
  <si>
    <t>Droga nr 858 Zarzecze-Biłgoraj-Zwierzyniec-Szczebrzeszyn od km 33+979 (gr. województwa) do km 45+310 (m. Biłgoraj) o długosci ok. 11,331 km - dokumentacja projektowa, grunty</t>
  </si>
  <si>
    <t>1.1.1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</si>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</sst>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47"/>
      <name val="Arial"/>
      <family val="2"/>
      <charset val="238"/>
    </font>
    <font>
      <b/>
      <i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4" fontId="2" fillId="3" borderId="13" xfId="0" applyNumberFormat="1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3" fillId="4" borderId="0" xfId="0" applyFont="1" applyFill="1"/>
    <xf numFmtId="0" fontId="8" fillId="0" borderId="0" xfId="0" applyFont="1"/>
    <xf numFmtId="4" fontId="9" fillId="5" borderId="0" xfId="0" applyNumberFormat="1" applyFont="1" applyFill="1"/>
    <xf numFmtId="4" fontId="10" fillId="5" borderId="0" xfId="0" applyNumberFormat="1" applyFont="1" applyFill="1"/>
    <xf numFmtId="4" fontId="11" fillId="6" borderId="0" xfId="0" applyNumberFormat="1" applyFont="1" applyFill="1"/>
    <xf numFmtId="4" fontId="2" fillId="7" borderId="15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3" xfId="0" applyNumberFormat="1" applyFont="1" applyFill="1" applyBorder="1" applyAlignment="1">
      <alignment horizontal="right" vertical="center"/>
    </xf>
    <xf numFmtId="4" fontId="2" fillId="7" borderId="2" xfId="0" applyNumberFormat="1" applyFont="1" applyFill="1" applyBorder="1" applyAlignment="1">
      <alignment horizontal="right" vertical="center"/>
    </xf>
    <xf numFmtId="4" fontId="2" fillId="7" borderId="1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" fontId="3" fillId="2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" fontId="3" fillId="8" borderId="10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9" borderId="1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2" fillId="9" borderId="1" xfId="0" applyNumberFormat="1" applyFont="1" applyFill="1" applyBorder="1" applyAlignment="1">
      <alignment horizontal="right" vertical="center"/>
    </xf>
    <xf numFmtId="49" fontId="12" fillId="0" borderId="18" xfId="0" applyNumberFormat="1" applyFont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4" fontId="3" fillId="7" borderId="10" xfId="0" applyNumberFormat="1" applyFont="1" applyFill="1" applyBorder="1" applyAlignment="1">
      <alignment horizontal="right" vertical="center"/>
    </xf>
    <xf numFmtId="4" fontId="3" fillId="3" borderId="11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4" fontId="3" fillId="3" borderId="0" xfId="0" applyNumberFormat="1" applyFont="1" applyFill="1"/>
    <xf numFmtId="4" fontId="2" fillId="0" borderId="13" xfId="0" applyNumberFormat="1" applyFont="1" applyBorder="1" applyAlignment="1">
      <alignment horizontal="right" vertical="center"/>
    </xf>
    <xf numFmtId="4" fontId="2" fillId="9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10" borderId="19" xfId="0" applyFont="1" applyFill="1" applyBorder="1" applyAlignment="1">
      <alignment horizontal="center" vertical="center"/>
    </xf>
    <xf numFmtId="49" fontId="2" fillId="10" borderId="13" xfId="0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left" vertical="center" wrapText="1"/>
    </xf>
    <xf numFmtId="4" fontId="2" fillId="10" borderId="13" xfId="0" applyNumberFormat="1" applyFont="1" applyFill="1" applyBorder="1" applyAlignment="1">
      <alignment horizontal="right" vertical="center"/>
    </xf>
    <xf numFmtId="4" fontId="2" fillId="10" borderId="1" xfId="0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9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4" fontId="3" fillId="7" borderId="25" xfId="0" applyNumberFormat="1" applyFont="1" applyFill="1" applyBorder="1" applyAlignment="1">
      <alignment horizontal="right" vertical="center"/>
    </xf>
    <xf numFmtId="4" fontId="3" fillId="3" borderId="26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 indent="2"/>
    </xf>
    <xf numFmtId="0" fontId="12" fillId="0" borderId="21" xfId="0" applyFont="1" applyBorder="1" applyAlignment="1">
      <alignment horizontal="left" vertical="center" wrapText="1" indent="2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EE05-8588-4F06-987E-2A4B3BA2DDC9}">
  <sheetPr>
    <pageSetUpPr fitToPage="1"/>
  </sheetPr>
  <dimension ref="A1:M195"/>
  <sheetViews>
    <sheetView tabSelected="1" view="pageBreakPreview" zoomScale="75" zoomScaleNormal="90" zoomScaleSheetLayoutView="75" workbookViewId="0">
      <pane ySplit="7" topLeftCell="A8" activePane="bottomLeft" state="frozen"/>
      <selection pane="bottomLeft" activeCell="H7" sqref="H7"/>
    </sheetView>
  </sheetViews>
  <sheetFormatPr defaultRowHeight="15" x14ac:dyDescent="0.2"/>
  <cols>
    <col min="1" max="1" width="8.85546875" style="63" bestFit="1" customWidth="1"/>
    <col min="2" max="2" width="7.7109375" style="64" customWidth="1"/>
    <col min="3" max="3" width="10.85546875" style="64" customWidth="1"/>
    <col min="4" max="4" width="12.140625" style="64" bestFit="1" customWidth="1"/>
    <col min="5" max="5" width="44" style="64" customWidth="1"/>
    <col min="6" max="6" width="67.85546875" style="64" customWidth="1"/>
    <col min="7" max="7" width="17.5703125" style="64" customWidth="1"/>
    <col min="8" max="8" width="20.5703125" style="64" customWidth="1"/>
    <col min="9" max="9" width="20" style="64" customWidth="1"/>
    <col min="10" max="10" width="15.85546875" style="65" bestFit="1" customWidth="1"/>
    <col min="11" max="11" width="16" style="64" bestFit="1" customWidth="1"/>
    <col min="12" max="12" width="16.5703125" style="64" bestFit="1" customWidth="1"/>
    <col min="13" max="13" width="16.7109375" style="64" bestFit="1" customWidth="1"/>
    <col min="14" max="16384" width="9.140625" style="64"/>
  </cols>
  <sheetData>
    <row r="1" spans="1:11" ht="15.75" x14ac:dyDescent="0.2">
      <c r="H1" s="95" t="s">
        <v>5</v>
      </c>
      <c r="J1" s="64"/>
    </row>
    <row r="2" spans="1:11" ht="16.5" customHeight="1" x14ac:dyDescent="0.2">
      <c r="H2" s="95" t="s">
        <v>128</v>
      </c>
      <c r="J2" s="64"/>
    </row>
    <row r="3" spans="1:11" ht="18.75" customHeight="1" x14ac:dyDescent="0.2">
      <c r="A3" s="141" t="s">
        <v>11</v>
      </c>
      <c r="B3" s="141"/>
      <c r="C3" s="141"/>
      <c r="D3" s="141"/>
      <c r="E3" s="141"/>
      <c r="F3" s="141"/>
      <c r="G3" s="141"/>
      <c r="H3" s="95" t="s">
        <v>6</v>
      </c>
      <c r="J3" s="64"/>
    </row>
    <row r="4" spans="1:11" ht="18.75" customHeight="1" x14ac:dyDescent="0.2">
      <c r="A4" s="141" t="s">
        <v>130</v>
      </c>
      <c r="B4" s="141"/>
      <c r="C4" s="141"/>
      <c r="D4" s="141"/>
      <c r="E4" s="141"/>
      <c r="F4" s="141"/>
      <c r="G4" s="141"/>
      <c r="H4" s="95" t="s">
        <v>129</v>
      </c>
      <c r="J4" s="64"/>
    </row>
    <row r="5" spans="1:11" ht="15.75" thickBot="1" x14ac:dyDescent="0.25">
      <c r="J5" s="96" t="s">
        <v>60</v>
      </c>
    </row>
    <row r="6" spans="1:11" s="93" customFormat="1" ht="47.25" x14ac:dyDescent="0.2">
      <c r="A6" s="97" t="s">
        <v>0</v>
      </c>
      <c r="B6" s="98" t="s">
        <v>1</v>
      </c>
      <c r="C6" s="98" t="s">
        <v>2</v>
      </c>
      <c r="D6" s="98" t="s">
        <v>3</v>
      </c>
      <c r="E6" s="99" t="s">
        <v>7</v>
      </c>
      <c r="F6" s="98" t="s">
        <v>4</v>
      </c>
      <c r="G6" s="99" t="s">
        <v>73</v>
      </c>
      <c r="H6" s="99" t="s">
        <v>131</v>
      </c>
      <c r="I6" s="99" t="s">
        <v>8</v>
      </c>
      <c r="J6" s="100" t="s">
        <v>9</v>
      </c>
    </row>
    <row r="7" spans="1:11" s="94" customFormat="1" x14ac:dyDescent="0.2">
      <c r="A7" s="9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101">
        <v>10</v>
      </c>
    </row>
    <row r="8" spans="1:11" s="3" customFormat="1" ht="40.5" customHeight="1" x14ac:dyDescent="0.25">
      <c r="A8" s="82" t="s">
        <v>66</v>
      </c>
      <c r="B8" s="75"/>
      <c r="C8" s="75"/>
      <c r="D8" s="76"/>
      <c r="E8" s="77" t="s">
        <v>65</v>
      </c>
      <c r="F8" s="77" t="s">
        <v>63</v>
      </c>
      <c r="G8" s="59">
        <f>SUM(G9,G11,G18)</f>
        <v>3542585</v>
      </c>
      <c r="H8" s="59">
        <f>SUM(H9,H11,H18)</f>
        <v>1242585</v>
      </c>
      <c r="I8" s="59">
        <f>SUM(I9,I11,I18)</f>
        <v>2300000</v>
      </c>
      <c r="J8" s="83" t="s">
        <v>59</v>
      </c>
      <c r="K8" s="116">
        <f>G8-H8</f>
        <v>2300000</v>
      </c>
    </row>
    <row r="9" spans="1:11" s="70" customFormat="1" hidden="1" x14ac:dyDescent="0.2">
      <c r="A9" s="78" t="s">
        <v>67</v>
      </c>
      <c r="B9" s="71"/>
      <c r="C9" s="71"/>
      <c r="D9" s="79"/>
      <c r="E9" s="69" t="s">
        <v>64</v>
      </c>
      <c r="F9" s="69"/>
      <c r="G9" s="80">
        <f>G10</f>
        <v>0</v>
      </c>
      <c r="H9" s="80">
        <f>H10</f>
        <v>0</v>
      </c>
      <c r="I9" s="80">
        <f>I10</f>
        <v>0</v>
      </c>
      <c r="J9" s="81" t="s">
        <v>59</v>
      </c>
    </row>
    <row r="10" spans="1:11" ht="60" hidden="1" x14ac:dyDescent="0.2">
      <c r="A10" s="104" t="s">
        <v>69</v>
      </c>
      <c r="B10" s="105" t="s">
        <v>61</v>
      </c>
      <c r="C10" s="105" t="s">
        <v>62</v>
      </c>
      <c r="D10" s="106">
        <v>6059</v>
      </c>
      <c r="E10" s="107" t="s">
        <v>13</v>
      </c>
      <c r="F10" s="107" t="s">
        <v>127</v>
      </c>
      <c r="G10" s="88"/>
      <c r="H10" s="88">
        <f>G10-I10</f>
        <v>0</v>
      </c>
      <c r="I10" s="85"/>
      <c r="J10" s="86" t="s">
        <v>91</v>
      </c>
    </row>
    <row r="11" spans="1:11" s="70" customFormat="1" ht="21.75" customHeight="1" x14ac:dyDescent="0.2">
      <c r="A11" s="103" t="s">
        <v>67</v>
      </c>
      <c r="B11" s="87"/>
      <c r="C11" s="87"/>
      <c r="D11" s="89"/>
      <c r="E11" s="142" t="s">
        <v>68</v>
      </c>
      <c r="F11" s="143"/>
      <c r="G11" s="80">
        <f>SUM(G12,G16)</f>
        <v>3542585</v>
      </c>
      <c r="H11" s="80">
        <f>SUM(H12,H16)</f>
        <v>1242585</v>
      </c>
      <c r="I11" s="102">
        <f>SUM(I12,I16)</f>
        <v>2300000</v>
      </c>
      <c r="J11" s="81" t="s">
        <v>59</v>
      </c>
    </row>
    <row r="12" spans="1:11" s="70" customFormat="1" hidden="1" x14ac:dyDescent="0.2">
      <c r="A12" s="103" t="s">
        <v>136</v>
      </c>
      <c r="B12" s="71"/>
      <c r="C12" s="71"/>
      <c r="D12" s="79"/>
      <c r="E12" s="144" t="s">
        <v>77</v>
      </c>
      <c r="F12" s="145"/>
      <c r="G12" s="80">
        <f>SUM(G13:G15)</f>
        <v>3542585</v>
      </c>
      <c r="H12" s="80">
        <f>SUM(H13:H15)</f>
        <v>1242585</v>
      </c>
      <c r="I12" s="102">
        <f>SUM(I13:I15)</f>
        <v>2300000</v>
      </c>
      <c r="J12" s="81" t="s">
        <v>59</v>
      </c>
    </row>
    <row r="13" spans="1:11" ht="45.75" thickBot="1" x14ac:dyDescent="0.25">
      <c r="A13" s="90" t="s">
        <v>69</v>
      </c>
      <c r="B13" s="87" t="s">
        <v>61</v>
      </c>
      <c r="C13" s="87" t="s">
        <v>62</v>
      </c>
      <c r="D13" s="89">
        <v>6050</v>
      </c>
      <c r="E13" s="84" t="s">
        <v>76</v>
      </c>
      <c r="F13" s="84" t="s">
        <v>135</v>
      </c>
      <c r="G13" s="88">
        <v>3542585</v>
      </c>
      <c r="H13" s="88">
        <f>G13-I13</f>
        <v>1242585</v>
      </c>
      <c r="I13" s="85">
        <v>2300000</v>
      </c>
      <c r="J13" s="86" t="s">
        <v>134</v>
      </c>
    </row>
    <row r="14" spans="1:11" ht="30" hidden="1" x14ac:dyDescent="0.2">
      <c r="A14" s="90" t="s">
        <v>70</v>
      </c>
      <c r="B14" s="87" t="s">
        <v>61</v>
      </c>
      <c r="C14" s="87" t="s">
        <v>62</v>
      </c>
      <c r="D14" s="89">
        <v>6050</v>
      </c>
      <c r="E14" s="84" t="s">
        <v>76</v>
      </c>
      <c r="F14" s="115" t="s">
        <v>92</v>
      </c>
      <c r="G14" s="88"/>
      <c r="H14" s="88">
        <f>G14-I14</f>
        <v>0</v>
      </c>
      <c r="I14" s="85"/>
      <c r="J14" s="86" t="s">
        <v>91</v>
      </c>
    </row>
    <row r="15" spans="1:11" ht="45" hidden="1" x14ac:dyDescent="0.2">
      <c r="A15" s="90" t="s">
        <v>74</v>
      </c>
      <c r="B15" s="87" t="s">
        <v>61</v>
      </c>
      <c r="C15" s="87" t="s">
        <v>62</v>
      </c>
      <c r="D15" s="89">
        <v>6050</v>
      </c>
      <c r="E15" s="84" t="s">
        <v>76</v>
      </c>
      <c r="F15" s="115" t="s">
        <v>111</v>
      </c>
      <c r="G15" s="88"/>
      <c r="H15" s="88">
        <f>G15-I15</f>
        <v>0</v>
      </c>
      <c r="I15" s="85"/>
      <c r="J15" s="86" t="s">
        <v>91</v>
      </c>
    </row>
    <row r="16" spans="1:11" s="70" customFormat="1" hidden="1" x14ac:dyDescent="0.2">
      <c r="A16" s="103" t="s">
        <v>93</v>
      </c>
      <c r="B16" s="71"/>
      <c r="C16" s="71"/>
      <c r="D16" s="79"/>
      <c r="E16" s="144" t="s">
        <v>82</v>
      </c>
      <c r="F16" s="145"/>
      <c r="G16" s="80">
        <f>G17</f>
        <v>0</v>
      </c>
      <c r="H16" s="80">
        <f>H17</f>
        <v>0</v>
      </c>
      <c r="I16" s="102">
        <f>I17</f>
        <v>0</v>
      </c>
      <c r="J16" s="81" t="s">
        <v>59</v>
      </c>
    </row>
    <row r="17" spans="1:11" ht="45" hidden="1" x14ac:dyDescent="0.2">
      <c r="A17" s="90" t="s">
        <v>69</v>
      </c>
      <c r="B17" s="87" t="s">
        <v>61</v>
      </c>
      <c r="C17" s="87" t="s">
        <v>62</v>
      </c>
      <c r="D17" s="89">
        <v>4270</v>
      </c>
      <c r="E17" s="84" t="s">
        <v>76</v>
      </c>
      <c r="F17" s="84" t="s">
        <v>94</v>
      </c>
      <c r="G17" s="88"/>
      <c r="H17" s="88">
        <f>G17-I17</f>
        <v>0</v>
      </c>
      <c r="I17" s="85"/>
      <c r="J17" s="86" t="s">
        <v>91</v>
      </c>
    </row>
    <row r="18" spans="1:11" s="70" customFormat="1" ht="36" hidden="1" customHeight="1" x14ac:dyDescent="0.2">
      <c r="A18" s="78" t="s">
        <v>71</v>
      </c>
      <c r="B18" s="71"/>
      <c r="C18" s="71"/>
      <c r="D18" s="79"/>
      <c r="E18" s="142" t="s">
        <v>72</v>
      </c>
      <c r="F18" s="143"/>
      <c r="G18" s="80">
        <f>SUM(G19:G27)</f>
        <v>0</v>
      </c>
      <c r="H18" s="80">
        <f>SUM(H19:H27)</f>
        <v>0</v>
      </c>
      <c r="I18" s="102">
        <f>SUM(I19:I27)</f>
        <v>0</v>
      </c>
      <c r="J18" s="81" t="s">
        <v>59</v>
      </c>
    </row>
    <row r="19" spans="1:11" ht="60" hidden="1" x14ac:dyDescent="0.2">
      <c r="A19" s="90" t="s">
        <v>69</v>
      </c>
      <c r="B19" s="87" t="s">
        <v>61</v>
      </c>
      <c r="C19" s="87" t="s">
        <v>62</v>
      </c>
      <c r="D19" s="89">
        <v>6050</v>
      </c>
      <c r="E19" s="84" t="s">
        <v>75</v>
      </c>
      <c r="F19" s="84" t="s">
        <v>112</v>
      </c>
      <c r="G19" s="88"/>
      <c r="H19" s="88">
        <f>G19-I19</f>
        <v>0</v>
      </c>
      <c r="I19" s="85"/>
      <c r="J19" s="86" t="s">
        <v>91</v>
      </c>
    </row>
    <row r="20" spans="1:11" ht="30" hidden="1" x14ac:dyDescent="0.2">
      <c r="A20" s="90" t="s">
        <v>70</v>
      </c>
      <c r="B20" s="87" t="s">
        <v>61</v>
      </c>
      <c r="C20" s="87" t="s">
        <v>62</v>
      </c>
      <c r="D20" s="89">
        <v>6050</v>
      </c>
      <c r="E20" s="84" t="s">
        <v>75</v>
      </c>
      <c r="F20" s="84" t="s">
        <v>95</v>
      </c>
      <c r="G20" s="88"/>
      <c r="H20" s="88">
        <f>G20-I20</f>
        <v>0</v>
      </c>
      <c r="I20" s="85"/>
      <c r="J20" s="86" t="s">
        <v>91</v>
      </c>
    </row>
    <row r="21" spans="1:11" ht="45" hidden="1" x14ac:dyDescent="0.2">
      <c r="A21" s="90" t="s">
        <v>74</v>
      </c>
      <c r="B21" s="87" t="s">
        <v>61</v>
      </c>
      <c r="C21" s="87" t="s">
        <v>62</v>
      </c>
      <c r="D21" s="89">
        <v>6050</v>
      </c>
      <c r="E21" s="84" t="s">
        <v>75</v>
      </c>
      <c r="F21" s="84" t="s">
        <v>113</v>
      </c>
      <c r="G21" s="88"/>
      <c r="H21" s="88">
        <f t="shared" ref="H21:H27" si="0">G21-I21</f>
        <v>0</v>
      </c>
      <c r="I21" s="85"/>
      <c r="J21" s="86" t="s">
        <v>91</v>
      </c>
    </row>
    <row r="22" spans="1:11" ht="30" hidden="1" x14ac:dyDescent="0.2">
      <c r="A22" s="90" t="s">
        <v>78</v>
      </c>
      <c r="B22" s="87" t="s">
        <v>61</v>
      </c>
      <c r="C22" s="87" t="s">
        <v>62</v>
      </c>
      <c r="D22" s="89">
        <v>6050</v>
      </c>
      <c r="E22" s="84" t="s">
        <v>75</v>
      </c>
      <c r="F22" s="84" t="s">
        <v>114</v>
      </c>
      <c r="G22" s="88"/>
      <c r="H22" s="88">
        <f t="shared" si="0"/>
        <v>0</v>
      </c>
      <c r="I22" s="85"/>
      <c r="J22" s="86" t="s">
        <v>91</v>
      </c>
    </row>
    <row r="23" spans="1:11" ht="60" hidden="1" x14ac:dyDescent="0.2">
      <c r="A23" s="90" t="s">
        <v>79</v>
      </c>
      <c r="B23" s="87" t="s">
        <v>61</v>
      </c>
      <c r="C23" s="87" t="s">
        <v>62</v>
      </c>
      <c r="D23" s="89">
        <v>6050</v>
      </c>
      <c r="E23" s="84" t="s">
        <v>75</v>
      </c>
      <c r="F23" s="84" t="s">
        <v>115</v>
      </c>
      <c r="G23" s="88"/>
      <c r="H23" s="88">
        <f t="shared" si="0"/>
        <v>0</v>
      </c>
      <c r="I23" s="85"/>
      <c r="J23" s="86" t="s">
        <v>91</v>
      </c>
    </row>
    <row r="24" spans="1:11" ht="30" hidden="1" x14ac:dyDescent="0.2">
      <c r="A24" s="90" t="s">
        <v>80</v>
      </c>
      <c r="B24" s="87" t="s">
        <v>61</v>
      </c>
      <c r="C24" s="87" t="s">
        <v>62</v>
      </c>
      <c r="D24" s="89">
        <v>6050</v>
      </c>
      <c r="E24" s="84" t="s">
        <v>75</v>
      </c>
      <c r="F24" s="84" t="s">
        <v>98</v>
      </c>
      <c r="G24" s="88"/>
      <c r="H24" s="88">
        <f t="shared" si="0"/>
        <v>0</v>
      </c>
      <c r="I24" s="85"/>
      <c r="J24" s="86" t="s">
        <v>91</v>
      </c>
    </row>
    <row r="25" spans="1:11" ht="45" hidden="1" x14ac:dyDescent="0.2">
      <c r="A25" s="90" t="s">
        <v>81</v>
      </c>
      <c r="B25" s="87" t="s">
        <v>61</v>
      </c>
      <c r="C25" s="87" t="s">
        <v>62</v>
      </c>
      <c r="D25" s="89">
        <v>6050</v>
      </c>
      <c r="E25" s="84" t="s">
        <v>75</v>
      </c>
      <c r="F25" s="84" t="s">
        <v>99</v>
      </c>
      <c r="G25" s="88"/>
      <c r="H25" s="88">
        <f t="shared" si="0"/>
        <v>0</v>
      </c>
      <c r="I25" s="85"/>
      <c r="J25" s="86" t="s">
        <v>91</v>
      </c>
    </row>
    <row r="26" spans="1:11" ht="30" hidden="1" x14ac:dyDescent="0.2">
      <c r="A26" s="90" t="s">
        <v>96</v>
      </c>
      <c r="B26" s="87" t="s">
        <v>61</v>
      </c>
      <c r="C26" s="87" t="s">
        <v>62</v>
      </c>
      <c r="D26" s="89">
        <v>6050</v>
      </c>
      <c r="E26" s="84" t="s">
        <v>75</v>
      </c>
      <c r="F26" s="84" t="s">
        <v>116</v>
      </c>
      <c r="G26" s="88"/>
      <c r="H26" s="88">
        <f>G26-I26</f>
        <v>0</v>
      </c>
      <c r="I26" s="85"/>
      <c r="J26" s="86" t="s">
        <v>91</v>
      </c>
    </row>
    <row r="27" spans="1:11" ht="30.75" hidden="1" thickBot="1" x14ac:dyDescent="0.25">
      <c r="A27" s="126" t="s">
        <v>97</v>
      </c>
      <c r="B27" s="127" t="s">
        <v>61</v>
      </c>
      <c r="C27" s="127" t="s">
        <v>62</v>
      </c>
      <c r="D27" s="128">
        <v>6050</v>
      </c>
      <c r="E27" s="129" t="s">
        <v>75</v>
      </c>
      <c r="F27" s="129" t="s">
        <v>117</v>
      </c>
      <c r="G27" s="130"/>
      <c r="H27" s="130">
        <f t="shared" si="0"/>
        <v>0</v>
      </c>
      <c r="I27" s="131"/>
      <c r="J27" s="132" t="s">
        <v>91</v>
      </c>
    </row>
    <row r="28" spans="1:11" s="3" customFormat="1" ht="32.25" thickBot="1" x14ac:dyDescent="0.3">
      <c r="A28" s="133" t="s">
        <v>137</v>
      </c>
      <c r="B28" s="134"/>
      <c r="C28" s="134"/>
      <c r="D28" s="135"/>
      <c r="E28" s="136" t="s">
        <v>83</v>
      </c>
      <c r="F28" s="136"/>
      <c r="G28" s="137">
        <f>SUM(G29:G39)</f>
        <v>3692116.41</v>
      </c>
      <c r="H28" s="137">
        <f>SUM(H29:H39)</f>
        <v>634039.38000000035</v>
      </c>
      <c r="I28" s="137">
        <f>SUM(I29:I39)</f>
        <v>3058077.03</v>
      </c>
      <c r="J28" s="138" t="s">
        <v>59</v>
      </c>
      <c r="K28" s="116">
        <f>G28-H28</f>
        <v>3058077.03</v>
      </c>
    </row>
    <row r="29" spans="1:11" ht="45" customHeight="1" x14ac:dyDescent="0.2">
      <c r="A29" s="120" t="s">
        <v>69</v>
      </c>
      <c r="B29" s="121" t="s">
        <v>84</v>
      </c>
      <c r="C29" s="121" t="s">
        <v>85</v>
      </c>
      <c r="D29" s="122">
        <v>6220</v>
      </c>
      <c r="E29" s="123" t="s">
        <v>86</v>
      </c>
      <c r="F29" s="123" t="s">
        <v>133</v>
      </c>
      <c r="G29" s="124">
        <v>3692116.41</v>
      </c>
      <c r="H29" s="117">
        <f t="shared" ref="H29:H39" si="1">G29-I29</f>
        <v>634039.38000000035</v>
      </c>
      <c r="I29" s="118">
        <v>3058077.03</v>
      </c>
      <c r="J29" s="119" t="s">
        <v>132</v>
      </c>
    </row>
    <row r="30" spans="1:11" ht="45" hidden="1" x14ac:dyDescent="0.2">
      <c r="A30" s="104" t="s">
        <v>70</v>
      </c>
      <c r="B30" s="105" t="s">
        <v>84</v>
      </c>
      <c r="C30" s="105" t="s">
        <v>85</v>
      </c>
      <c r="D30" s="106">
        <v>6229</v>
      </c>
      <c r="E30" s="107" t="s">
        <v>86</v>
      </c>
      <c r="F30" s="107" t="s">
        <v>125</v>
      </c>
      <c r="G30" s="125"/>
      <c r="H30" s="88">
        <f t="shared" si="1"/>
        <v>0</v>
      </c>
      <c r="I30" s="85"/>
      <c r="J30" s="86" t="s">
        <v>91</v>
      </c>
    </row>
    <row r="31" spans="1:11" ht="98.25" hidden="1" customHeight="1" x14ac:dyDescent="0.2">
      <c r="A31" s="104" t="s">
        <v>74</v>
      </c>
      <c r="B31" s="105" t="s">
        <v>84</v>
      </c>
      <c r="C31" s="105" t="s">
        <v>85</v>
      </c>
      <c r="D31" s="106">
        <v>6229</v>
      </c>
      <c r="E31" s="107" t="s">
        <v>86</v>
      </c>
      <c r="F31" s="107" t="s">
        <v>118</v>
      </c>
      <c r="G31" s="125"/>
      <c r="H31" s="88">
        <f t="shared" si="1"/>
        <v>0</v>
      </c>
      <c r="I31" s="85"/>
      <c r="J31" s="86" t="s">
        <v>91</v>
      </c>
    </row>
    <row r="32" spans="1:11" ht="60" hidden="1" x14ac:dyDescent="0.2">
      <c r="A32" s="104" t="s">
        <v>78</v>
      </c>
      <c r="B32" s="105" t="s">
        <v>84</v>
      </c>
      <c r="C32" s="105" t="s">
        <v>85</v>
      </c>
      <c r="D32" s="106">
        <v>6229</v>
      </c>
      <c r="E32" s="107" t="s">
        <v>87</v>
      </c>
      <c r="F32" s="107" t="s">
        <v>88</v>
      </c>
      <c r="G32" s="125"/>
      <c r="H32" s="88">
        <f t="shared" si="1"/>
        <v>0</v>
      </c>
      <c r="I32" s="85"/>
      <c r="J32" s="86" t="s">
        <v>91</v>
      </c>
    </row>
    <row r="33" spans="1:13" ht="75" hidden="1" x14ac:dyDescent="0.2">
      <c r="A33" s="104" t="s">
        <v>79</v>
      </c>
      <c r="B33" s="105" t="s">
        <v>84</v>
      </c>
      <c r="C33" s="105" t="s">
        <v>85</v>
      </c>
      <c r="D33" s="106">
        <v>6229</v>
      </c>
      <c r="E33" s="107" t="s">
        <v>119</v>
      </c>
      <c r="F33" s="107" t="s">
        <v>120</v>
      </c>
      <c r="G33" s="125"/>
      <c r="H33" s="88">
        <f t="shared" si="1"/>
        <v>0</v>
      </c>
      <c r="I33" s="85"/>
      <c r="J33" s="86" t="s">
        <v>91</v>
      </c>
    </row>
    <row r="34" spans="1:13" ht="45" hidden="1" x14ac:dyDescent="0.2">
      <c r="A34" s="104" t="s">
        <v>80</v>
      </c>
      <c r="B34" s="105" t="s">
        <v>84</v>
      </c>
      <c r="C34" s="105" t="s">
        <v>85</v>
      </c>
      <c r="D34" s="106">
        <v>6220</v>
      </c>
      <c r="E34" s="107" t="s">
        <v>119</v>
      </c>
      <c r="F34" s="107" t="s">
        <v>121</v>
      </c>
      <c r="G34" s="125"/>
      <c r="H34" s="88">
        <f t="shared" si="1"/>
        <v>0</v>
      </c>
      <c r="I34" s="85"/>
      <c r="J34" s="86" t="s">
        <v>91</v>
      </c>
    </row>
    <row r="35" spans="1:13" ht="45" hidden="1" x14ac:dyDescent="0.2">
      <c r="A35" s="104" t="s">
        <v>80</v>
      </c>
      <c r="B35" s="105" t="s">
        <v>84</v>
      </c>
      <c r="C35" s="105" t="s">
        <v>85</v>
      </c>
      <c r="D35" s="106">
        <v>6229</v>
      </c>
      <c r="E35" s="107" t="s">
        <v>119</v>
      </c>
      <c r="F35" s="107" t="s">
        <v>121</v>
      </c>
      <c r="G35" s="125"/>
      <c r="H35" s="88">
        <f>G35-I35</f>
        <v>0</v>
      </c>
      <c r="I35" s="85"/>
      <c r="J35" s="86" t="s">
        <v>91</v>
      </c>
    </row>
    <row r="36" spans="1:13" ht="45" hidden="1" x14ac:dyDescent="0.2">
      <c r="A36" s="104" t="s">
        <v>81</v>
      </c>
      <c r="B36" s="105" t="s">
        <v>84</v>
      </c>
      <c r="C36" s="105" t="s">
        <v>85</v>
      </c>
      <c r="D36" s="106">
        <v>6220</v>
      </c>
      <c r="E36" s="107" t="s">
        <v>100</v>
      </c>
      <c r="F36" s="107" t="s">
        <v>101</v>
      </c>
      <c r="G36" s="125"/>
      <c r="H36" s="88">
        <f t="shared" si="1"/>
        <v>0</v>
      </c>
      <c r="I36" s="85"/>
      <c r="J36" s="86" t="s">
        <v>91</v>
      </c>
    </row>
    <row r="37" spans="1:13" ht="75" hidden="1" x14ac:dyDescent="0.2">
      <c r="A37" s="104" t="s">
        <v>96</v>
      </c>
      <c r="B37" s="105" t="s">
        <v>84</v>
      </c>
      <c r="C37" s="105" t="s">
        <v>85</v>
      </c>
      <c r="D37" s="106">
        <v>6220</v>
      </c>
      <c r="E37" s="107" t="s">
        <v>102</v>
      </c>
      <c r="F37" s="107" t="s">
        <v>122</v>
      </c>
      <c r="G37" s="125"/>
      <c r="H37" s="88">
        <f t="shared" si="1"/>
        <v>0</v>
      </c>
      <c r="I37" s="85"/>
      <c r="J37" s="86" t="s">
        <v>91</v>
      </c>
    </row>
    <row r="38" spans="1:13" ht="75" hidden="1" x14ac:dyDescent="0.2">
      <c r="A38" s="104" t="s">
        <v>97</v>
      </c>
      <c r="B38" s="105" t="s">
        <v>84</v>
      </c>
      <c r="C38" s="105" t="s">
        <v>85</v>
      </c>
      <c r="D38" s="106">
        <v>6229</v>
      </c>
      <c r="E38" s="107" t="s">
        <v>102</v>
      </c>
      <c r="F38" s="107" t="s">
        <v>122</v>
      </c>
      <c r="G38" s="125"/>
      <c r="H38" s="88">
        <f t="shared" si="1"/>
        <v>0</v>
      </c>
      <c r="I38" s="85"/>
      <c r="J38" s="86" t="s">
        <v>91</v>
      </c>
    </row>
    <row r="39" spans="1:13" ht="96.75" hidden="1" customHeight="1" x14ac:dyDescent="0.2">
      <c r="A39" s="104" t="s">
        <v>126</v>
      </c>
      <c r="B39" s="105" t="s">
        <v>84</v>
      </c>
      <c r="C39" s="105" t="s">
        <v>89</v>
      </c>
      <c r="D39" s="106">
        <v>6229</v>
      </c>
      <c r="E39" s="107" t="s">
        <v>90</v>
      </c>
      <c r="F39" s="107" t="s">
        <v>118</v>
      </c>
      <c r="G39" s="125"/>
      <c r="H39" s="88">
        <f t="shared" si="1"/>
        <v>0</v>
      </c>
      <c r="I39" s="85"/>
      <c r="J39" s="86" t="s">
        <v>91</v>
      </c>
    </row>
    <row r="40" spans="1:13" s="3" customFormat="1" ht="16.5" hidden="1" thickBot="1" x14ac:dyDescent="0.3">
      <c r="A40" s="109" t="s">
        <v>103</v>
      </c>
      <c r="B40" s="110"/>
      <c r="C40" s="110"/>
      <c r="D40" s="111"/>
      <c r="E40" s="112" t="s">
        <v>104</v>
      </c>
      <c r="F40" s="112"/>
      <c r="G40" s="113">
        <f>SUM(G41,G45)</f>
        <v>0</v>
      </c>
      <c r="H40" s="113">
        <f>SUM(H41,H45)</f>
        <v>0</v>
      </c>
      <c r="I40" s="113">
        <f>SUM(I41,I45)</f>
        <v>0</v>
      </c>
      <c r="J40" s="114" t="s">
        <v>59</v>
      </c>
      <c r="K40" s="116"/>
    </row>
    <row r="41" spans="1:13" s="70" customFormat="1" hidden="1" x14ac:dyDescent="0.2">
      <c r="A41" s="103" t="s">
        <v>107</v>
      </c>
      <c r="B41" s="71"/>
      <c r="C41" s="71"/>
      <c r="D41" s="79"/>
      <c r="E41" s="144" t="s">
        <v>77</v>
      </c>
      <c r="F41" s="145"/>
      <c r="G41" s="80">
        <f>SUM(G42:G44)</f>
        <v>0</v>
      </c>
      <c r="H41" s="80">
        <f>SUM(H42:H44)</f>
        <v>0</v>
      </c>
      <c r="I41" s="102">
        <f>SUM(I42:I44)</f>
        <v>0</v>
      </c>
      <c r="J41" s="81" t="s">
        <v>59</v>
      </c>
    </row>
    <row r="42" spans="1:13" ht="45" hidden="1" x14ac:dyDescent="0.2">
      <c r="A42" s="90" t="s">
        <v>69</v>
      </c>
      <c r="B42" s="87" t="s">
        <v>105</v>
      </c>
      <c r="C42" s="87" t="s">
        <v>106</v>
      </c>
      <c r="D42" s="108">
        <v>6220</v>
      </c>
      <c r="E42" s="84" t="s">
        <v>109</v>
      </c>
      <c r="F42" s="84" t="s">
        <v>123</v>
      </c>
      <c r="G42" s="88"/>
      <c r="H42" s="88">
        <f>G42-I42</f>
        <v>0</v>
      </c>
      <c r="I42" s="85"/>
      <c r="J42" s="86" t="s">
        <v>110</v>
      </c>
    </row>
    <row r="43" spans="1:13" ht="45" hidden="1" x14ac:dyDescent="0.2">
      <c r="A43" s="90" t="s">
        <v>70</v>
      </c>
      <c r="B43" s="87" t="s">
        <v>105</v>
      </c>
      <c r="C43" s="87" t="s">
        <v>106</v>
      </c>
      <c r="D43" s="108">
        <v>6220</v>
      </c>
      <c r="E43" s="84" t="s">
        <v>109</v>
      </c>
      <c r="F43" s="84" t="s">
        <v>124</v>
      </c>
      <c r="G43" s="88"/>
      <c r="H43" s="88">
        <f>G43-I43</f>
        <v>0</v>
      </c>
      <c r="I43" s="85"/>
      <c r="J43" s="86" t="s">
        <v>91</v>
      </c>
    </row>
    <row r="44" spans="1:13" ht="45" hidden="1" x14ac:dyDescent="0.2">
      <c r="A44" s="90" t="s">
        <v>74</v>
      </c>
      <c r="B44" s="87" t="s">
        <v>105</v>
      </c>
      <c r="C44" s="87" t="s">
        <v>106</v>
      </c>
      <c r="D44" s="108">
        <v>6229</v>
      </c>
      <c r="E44" s="84" t="s">
        <v>109</v>
      </c>
      <c r="F44" s="84" t="s">
        <v>124</v>
      </c>
      <c r="G44" s="88"/>
      <c r="H44" s="88">
        <f>G44-I44</f>
        <v>0</v>
      </c>
      <c r="I44" s="85"/>
      <c r="J44" s="86" t="s">
        <v>91</v>
      </c>
    </row>
    <row r="45" spans="1:13" s="70" customFormat="1" hidden="1" x14ac:dyDescent="0.2">
      <c r="A45" s="103" t="s">
        <v>108</v>
      </c>
      <c r="B45" s="71"/>
      <c r="C45" s="71"/>
      <c r="D45" s="79"/>
      <c r="E45" s="144" t="s">
        <v>82</v>
      </c>
      <c r="F45" s="145"/>
      <c r="G45" s="80">
        <f>G46</f>
        <v>0</v>
      </c>
      <c r="H45" s="80">
        <f>H46</f>
        <v>0</v>
      </c>
      <c r="I45" s="102">
        <f>I46</f>
        <v>0</v>
      </c>
      <c r="J45" s="81" t="s">
        <v>59</v>
      </c>
    </row>
    <row r="46" spans="1:13" ht="45" hidden="1" x14ac:dyDescent="0.2">
      <c r="A46" s="90" t="s">
        <v>69</v>
      </c>
      <c r="B46" s="87" t="s">
        <v>105</v>
      </c>
      <c r="C46" s="87" t="s">
        <v>106</v>
      </c>
      <c r="D46" s="108">
        <v>2809</v>
      </c>
      <c r="E46" s="84" t="s">
        <v>109</v>
      </c>
      <c r="F46" s="84" t="s">
        <v>124</v>
      </c>
      <c r="G46" s="88"/>
      <c r="H46" s="88">
        <f>G46-I46</f>
        <v>0</v>
      </c>
      <c r="I46" s="85"/>
      <c r="J46" s="86" t="s">
        <v>91</v>
      </c>
    </row>
    <row r="47" spans="1:13" ht="16.5" thickBot="1" x14ac:dyDescent="0.25">
      <c r="A47" s="139" t="s">
        <v>10</v>
      </c>
      <c r="B47" s="140"/>
      <c r="C47" s="140"/>
      <c r="D47" s="140"/>
      <c r="E47" s="140"/>
      <c r="F47" s="140"/>
      <c r="G47" s="72">
        <f>SUM(G40,G28,G8)</f>
        <v>7234701.4100000001</v>
      </c>
      <c r="H47" s="72">
        <f>SUM(H40,H28,H8)</f>
        <v>1876624.3800000004</v>
      </c>
      <c r="I47" s="74">
        <f>SUM(I40,I28,I8)</f>
        <v>5358077.0299999993</v>
      </c>
      <c r="J47" s="73" t="s">
        <v>59</v>
      </c>
      <c r="K47" s="67">
        <f>G47-H47</f>
        <v>5358077.0299999993</v>
      </c>
      <c r="L47" s="67"/>
      <c r="M47" s="67"/>
    </row>
    <row r="48" spans="1:13" x14ac:dyDescent="0.2">
      <c r="B48" s="66"/>
      <c r="C48" s="66"/>
      <c r="G48" s="67"/>
      <c r="H48" s="67"/>
      <c r="I48" s="67"/>
      <c r="J48" s="68"/>
      <c r="K48" s="67">
        <f>I47-I46-I17</f>
        <v>5358077.0299999993</v>
      </c>
    </row>
    <row r="49" spans="2:10" x14ac:dyDescent="0.2">
      <c r="B49" s="66"/>
      <c r="C49" s="66"/>
      <c r="G49" s="67"/>
      <c r="H49" s="67"/>
      <c r="I49" s="67"/>
      <c r="J49" s="68"/>
    </row>
    <row r="50" spans="2:10" x14ac:dyDescent="0.2">
      <c r="B50" s="66"/>
      <c r="C50" s="66"/>
      <c r="G50" s="67"/>
      <c r="H50" s="67"/>
      <c r="I50" s="67"/>
      <c r="J50" s="68"/>
    </row>
    <row r="51" spans="2:10" x14ac:dyDescent="0.2">
      <c r="B51" s="66"/>
      <c r="C51" s="66"/>
      <c r="G51" s="67"/>
      <c r="H51" s="67"/>
      <c r="I51" s="67"/>
      <c r="J51" s="68"/>
    </row>
    <row r="52" spans="2:10" x14ac:dyDescent="0.2">
      <c r="B52" s="66"/>
      <c r="C52" s="66"/>
      <c r="G52" s="67"/>
      <c r="H52" s="67"/>
      <c r="I52" s="67"/>
      <c r="J52" s="68"/>
    </row>
    <row r="53" spans="2:10" x14ac:dyDescent="0.2">
      <c r="B53" s="66"/>
      <c r="C53" s="66"/>
      <c r="J53" s="68"/>
    </row>
    <row r="54" spans="2:10" x14ac:dyDescent="0.2">
      <c r="B54" s="66"/>
      <c r="C54" s="66"/>
      <c r="J54" s="68"/>
    </row>
    <row r="55" spans="2:10" x14ac:dyDescent="0.2">
      <c r="B55" s="66"/>
      <c r="C55" s="66"/>
      <c r="J55" s="68"/>
    </row>
    <row r="56" spans="2:10" x14ac:dyDescent="0.2">
      <c r="B56" s="66"/>
      <c r="C56" s="66"/>
      <c r="J56" s="68"/>
    </row>
    <row r="57" spans="2:10" x14ac:dyDescent="0.2">
      <c r="B57" s="66"/>
      <c r="C57" s="66"/>
      <c r="J57" s="68"/>
    </row>
    <row r="58" spans="2:10" x14ac:dyDescent="0.2">
      <c r="B58" s="66"/>
      <c r="C58" s="66"/>
      <c r="J58" s="68"/>
    </row>
    <row r="59" spans="2:10" x14ac:dyDescent="0.2">
      <c r="B59" s="66"/>
      <c r="C59" s="66"/>
      <c r="J59" s="68"/>
    </row>
    <row r="60" spans="2:10" x14ac:dyDescent="0.2">
      <c r="J60" s="68"/>
    </row>
    <row r="61" spans="2:10" x14ac:dyDescent="0.2">
      <c r="J61" s="68"/>
    </row>
    <row r="62" spans="2:10" x14ac:dyDescent="0.2">
      <c r="J62" s="68"/>
    </row>
    <row r="63" spans="2:10" x14ac:dyDescent="0.2">
      <c r="J63" s="68"/>
    </row>
    <row r="64" spans="2:10" x14ac:dyDescent="0.2">
      <c r="J64" s="68"/>
    </row>
    <row r="65" spans="10:10" x14ac:dyDescent="0.2">
      <c r="J65" s="68"/>
    </row>
    <row r="66" spans="10:10" x14ac:dyDescent="0.2">
      <c r="J66" s="68"/>
    </row>
    <row r="67" spans="10:10" x14ac:dyDescent="0.2">
      <c r="J67" s="68"/>
    </row>
    <row r="68" spans="10:10" x14ac:dyDescent="0.2">
      <c r="J68" s="68"/>
    </row>
    <row r="69" spans="10:10" x14ac:dyDescent="0.2">
      <c r="J69" s="68"/>
    </row>
    <row r="70" spans="10:10" x14ac:dyDescent="0.2">
      <c r="J70" s="68"/>
    </row>
    <row r="71" spans="10:10" x14ac:dyDescent="0.2">
      <c r="J71" s="68"/>
    </row>
    <row r="72" spans="10:10" x14ac:dyDescent="0.2">
      <c r="J72" s="68"/>
    </row>
    <row r="73" spans="10:10" x14ac:dyDescent="0.2">
      <c r="J73" s="68"/>
    </row>
    <row r="74" spans="10:10" x14ac:dyDescent="0.2">
      <c r="J74" s="68"/>
    </row>
    <row r="75" spans="10:10" x14ac:dyDescent="0.2">
      <c r="J75" s="68"/>
    </row>
    <row r="76" spans="10:10" x14ac:dyDescent="0.2">
      <c r="J76" s="68"/>
    </row>
    <row r="77" spans="10:10" x14ac:dyDescent="0.2">
      <c r="J77" s="68"/>
    </row>
    <row r="78" spans="10:10" x14ac:dyDescent="0.2">
      <c r="J78" s="68"/>
    </row>
    <row r="79" spans="10:10" x14ac:dyDescent="0.2">
      <c r="J79" s="68"/>
    </row>
    <row r="80" spans="10:10" x14ac:dyDescent="0.2">
      <c r="J80" s="68"/>
    </row>
    <row r="81" spans="10:10" x14ac:dyDescent="0.2">
      <c r="J81" s="68"/>
    </row>
    <row r="82" spans="10:10" x14ac:dyDescent="0.2">
      <c r="J82" s="68"/>
    </row>
    <row r="83" spans="10:10" x14ac:dyDescent="0.2">
      <c r="J83" s="68"/>
    </row>
    <row r="84" spans="10:10" x14ac:dyDescent="0.2">
      <c r="J84" s="68"/>
    </row>
    <row r="85" spans="10:10" x14ac:dyDescent="0.2">
      <c r="J85" s="68"/>
    </row>
    <row r="86" spans="10:10" x14ac:dyDescent="0.2">
      <c r="J86" s="68"/>
    </row>
    <row r="87" spans="10:10" x14ac:dyDescent="0.2">
      <c r="J87" s="68"/>
    </row>
    <row r="88" spans="10:10" x14ac:dyDescent="0.2">
      <c r="J88" s="68"/>
    </row>
    <row r="89" spans="10:10" x14ac:dyDescent="0.2">
      <c r="J89" s="68"/>
    </row>
    <row r="90" spans="10:10" x14ac:dyDescent="0.2">
      <c r="J90" s="68"/>
    </row>
    <row r="91" spans="10:10" x14ac:dyDescent="0.2">
      <c r="J91" s="68"/>
    </row>
    <row r="92" spans="10:10" x14ac:dyDescent="0.2">
      <c r="J92" s="68"/>
    </row>
    <row r="93" spans="10:10" x14ac:dyDescent="0.2">
      <c r="J93" s="68"/>
    </row>
    <row r="94" spans="10:10" x14ac:dyDescent="0.2">
      <c r="J94" s="68"/>
    </row>
    <row r="95" spans="10:10" x14ac:dyDescent="0.2">
      <c r="J95" s="68"/>
    </row>
    <row r="96" spans="10:10" x14ac:dyDescent="0.2">
      <c r="J96" s="68"/>
    </row>
    <row r="97" spans="10:10" x14ac:dyDescent="0.2">
      <c r="J97" s="68"/>
    </row>
    <row r="98" spans="10:10" x14ac:dyDescent="0.2">
      <c r="J98" s="68"/>
    </row>
    <row r="99" spans="10:10" x14ac:dyDescent="0.2">
      <c r="J99" s="68"/>
    </row>
    <row r="100" spans="10:10" x14ac:dyDescent="0.2">
      <c r="J100" s="68"/>
    </row>
    <row r="101" spans="10:10" x14ac:dyDescent="0.2">
      <c r="J101" s="68"/>
    </row>
    <row r="102" spans="10:10" x14ac:dyDescent="0.2">
      <c r="J102" s="68"/>
    </row>
    <row r="103" spans="10:10" x14ac:dyDescent="0.2">
      <c r="J103" s="68"/>
    </row>
    <row r="104" spans="10:10" x14ac:dyDescent="0.2">
      <c r="J104" s="68"/>
    </row>
    <row r="105" spans="10:10" x14ac:dyDescent="0.2">
      <c r="J105" s="68"/>
    </row>
    <row r="106" spans="10:10" x14ac:dyDescent="0.2">
      <c r="J106" s="68"/>
    </row>
    <row r="107" spans="10:10" x14ac:dyDescent="0.2">
      <c r="J107" s="68"/>
    </row>
    <row r="108" spans="10:10" x14ac:dyDescent="0.2">
      <c r="J108" s="68"/>
    </row>
    <row r="109" spans="10:10" x14ac:dyDescent="0.2">
      <c r="J109" s="68"/>
    </row>
    <row r="110" spans="10:10" x14ac:dyDescent="0.2">
      <c r="J110" s="68"/>
    </row>
    <row r="111" spans="10:10" x14ac:dyDescent="0.2">
      <c r="J111" s="68"/>
    </row>
    <row r="112" spans="10:10" x14ac:dyDescent="0.2">
      <c r="J112" s="68"/>
    </row>
    <row r="113" spans="10:10" x14ac:dyDescent="0.2">
      <c r="J113" s="68"/>
    </row>
    <row r="114" spans="10:10" x14ac:dyDescent="0.2">
      <c r="J114" s="68"/>
    </row>
    <row r="115" spans="10:10" x14ac:dyDescent="0.2">
      <c r="J115" s="68"/>
    </row>
    <row r="116" spans="10:10" x14ac:dyDescent="0.2">
      <c r="J116" s="68"/>
    </row>
    <row r="117" spans="10:10" x14ac:dyDescent="0.2">
      <c r="J117" s="68"/>
    </row>
    <row r="118" spans="10:10" x14ac:dyDescent="0.2">
      <c r="J118" s="68"/>
    </row>
    <row r="119" spans="10:10" x14ac:dyDescent="0.2">
      <c r="J119" s="68"/>
    </row>
    <row r="120" spans="10:10" x14ac:dyDescent="0.2">
      <c r="J120" s="68"/>
    </row>
    <row r="121" spans="10:10" x14ac:dyDescent="0.2">
      <c r="J121" s="68"/>
    </row>
    <row r="122" spans="10:10" x14ac:dyDescent="0.2">
      <c r="J122" s="68"/>
    </row>
    <row r="123" spans="10:10" x14ac:dyDescent="0.2">
      <c r="J123" s="68"/>
    </row>
    <row r="124" spans="10:10" x14ac:dyDescent="0.2">
      <c r="J124" s="68"/>
    </row>
    <row r="125" spans="10:10" x14ac:dyDescent="0.2">
      <c r="J125" s="68"/>
    </row>
    <row r="126" spans="10:10" x14ac:dyDescent="0.2">
      <c r="J126" s="68"/>
    </row>
    <row r="127" spans="10:10" x14ac:dyDescent="0.2">
      <c r="J127" s="68"/>
    </row>
    <row r="128" spans="10:10" x14ac:dyDescent="0.2">
      <c r="J128" s="68"/>
    </row>
    <row r="129" spans="10:10" x14ac:dyDescent="0.2">
      <c r="J129" s="68"/>
    </row>
    <row r="130" spans="10:10" x14ac:dyDescent="0.2">
      <c r="J130" s="68"/>
    </row>
    <row r="131" spans="10:10" x14ac:dyDescent="0.2">
      <c r="J131" s="68"/>
    </row>
    <row r="132" spans="10:10" x14ac:dyDescent="0.2">
      <c r="J132" s="68"/>
    </row>
    <row r="133" spans="10:10" x14ac:dyDescent="0.2">
      <c r="J133" s="68"/>
    </row>
    <row r="134" spans="10:10" x14ac:dyDescent="0.2">
      <c r="J134" s="68"/>
    </row>
    <row r="135" spans="10:10" x14ac:dyDescent="0.2">
      <c r="J135" s="68"/>
    </row>
    <row r="136" spans="10:10" x14ac:dyDescent="0.2">
      <c r="J136" s="68"/>
    </row>
    <row r="137" spans="10:10" x14ac:dyDescent="0.2">
      <c r="J137" s="68"/>
    </row>
    <row r="138" spans="10:10" x14ac:dyDescent="0.2">
      <c r="J138" s="68"/>
    </row>
    <row r="139" spans="10:10" x14ac:dyDescent="0.2">
      <c r="J139" s="68"/>
    </row>
    <row r="140" spans="10:10" x14ac:dyDescent="0.2">
      <c r="J140" s="68"/>
    </row>
    <row r="141" spans="10:10" x14ac:dyDescent="0.2">
      <c r="J141" s="68"/>
    </row>
    <row r="142" spans="10:10" x14ac:dyDescent="0.2">
      <c r="J142" s="68"/>
    </row>
    <row r="143" spans="10:10" x14ac:dyDescent="0.2">
      <c r="J143" s="68"/>
    </row>
    <row r="144" spans="10:10" x14ac:dyDescent="0.2">
      <c r="J144" s="68"/>
    </row>
    <row r="145" spans="10:10" x14ac:dyDescent="0.2">
      <c r="J145" s="68"/>
    </row>
    <row r="146" spans="10:10" x14ac:dyDescent="0.2">
      <c r="J146" s="68"/>
    </row>
    <row r="147" spans="10:10" x14ac:dyDescent="0.2">
      <c r="J147" s="68"/>
    </row>
    <row r="148" spans="10:10" x14ac:dyDescent="0.2">
      <c r="J148" s="68"/>
    </row>
    <row r="149" spans="10:10" x14ac:dyDescent="0.2">
      <c r="J149" s="68"/>
    </row>
    <row r="150" spans="10:10" x14ac:dyDescent="0.2">
      <c r="J150" s="68"/>
    </row>
    <row r="151" spans="10:10" x14ac:dyDescent="0.2">
      <c r="J151" s="68"/>
    </row>
    <row r="152" spans="10:10" x14ac:dyDescent="0.2">
      <c r="J152" s="68"/>
    </row>
    <row r="153" spans="10:10" x14ac:dyDescent="0.2">
      <c r="J153" s="68"/>
    </row>
    <row r="154" spans="10:10" x14ac:dyDescent="0.2">
      <c r="J154" s="68"/>
    </row>
    <row r="155" spans="10:10" x14ac:dyDescent="0.2">
      <c r="J155" s="68"/>
    </row>
    <row r="156" spans="10:10" x14ac:dyDescent="0.2">
      <c r="J156" s="68"/>
    </row>
    <row r="157" spans="10:10" x14ac:dyDescent="0.2">
      <c r="J157" s="68"/>
    </row>
    <row r="158" spans="10:10" x14ac:dyDescent="0.2">
      <c r="J158" s="68"/>
    </row>
    <row r="159" spans="10:10" x14ac:dyDescent="0.2">
      <c r="J159" s="68"/>
    </row>
    <row r="160" spans="10:10" x14ac:dyDescent="0.2">
      <c r="J160" s="68"/>
    </row>
    <row r="161" spans="10:10" x14ac:dyDescent="0.2">
      <c r="J161" s="68"/>
    </row>
    <row r="162" spans="10:10" x14ac:dyDescent="0.2">
      <c r="J162" s="68"/>
    </row>
    <row r="163" spans="10:10" x14ac:dyDescent="0.2">
      <c r="J163" s="68"/>
    </row>
    <row r="164" spans="10:10" x14ac:dyDescent="0.2">
      <c r="J164" s="68"/>
    </row>
    <row r="165" spans="10:10" x14ac:dyDescent="0.2">
      <c r="J165" s="68"/>
    </row>
    <row r="166" spans="10:10" x14ac:dyDescent="0.2">
      <c r="J166" s="68"/>
    </row>
    <row r="167" spans="10:10" x14ac:dyDescent="0.2">
      <c r="J167" s="68"/>
    </row>
    <row r="168" spans="10:10" x14ac:dyDescent="0.2">
      <c r="J168" s="68"/>
    </row>
    <row r="169" spans="10:10" x14ac:dyDescent="0.2">
      <c r="J169" s="68"/>
    </row>
    <row r="170" spans="10:10" x14ac:dyDescent="0.2">
      <c r="J170" s="68"/>
    </row>
    <row r="171" spans="10:10" x14ac:dyDescent="0.2">
      <c r="J171" s="68"/>
    </row>
    <row r="172" spans="10:10" x14ac:dyDescent="0.2">
      <c r="J172" s="68"/>
    </row>
    <row r="173" spans="10:10" x14ac:dyDescent="0.2">
      <c r="J173" s="68"/>
    </row>
    <row r="174" spans="10:10" x14ac:dyDescent="0.2">
      <c r="J174" s="68"/>
    </row>
    <row r="175" spans="10:10" x14ac:dyDescent="0.2">
      <c r="J175" s="68"/>
    </row>
    <row r="176" spans="10:10" x14ac:dyDescent="0.2">
      <c r="J176" s="68"/>
    </row>
    <row r="177" spans="10:10" x14ac:dyDescent="0.2">
      <c r="J177" s="68"/>
    </row>
    <row r="178" spans="10:10" x14ac:dyDescent="0.2">
      <c r="J178" s="68"/>
    </row>
    <row r="179" spans="10:10" x14ac:dyDescent="0.2">
      <c r="J179" s="68"/>
    </row>
    <row r="180" spans="10:10" x14ac:dyDescent="0.2">
      <c r="J180" s="68"/>
    </row>
    <row r="181" spans="10:10" x14ac:dyDescent="0.2">
      <c r="J181" s="68"/>
    </row>
    <row r="182" spans="10:10" x14ac:dyDescent="0.2">
      <c r="J182" s="68"/>
    </row>
    <row r="183" spans="10:10" x14ac:dyDescent="0.2">
      <c r="J183" s="68"/>
    </row>
    <row r="184" spans="10:10" x14ac:dyDescent="0.2">
      <c r="J184" s="68"/>
    </row>
    <row r="185" spans="10:10" x14ac:dyDescent="0.2">
      <c r="J185" s="68"/>
    </row>
    <row r="186" spans="10:10" x14ac:dyDescent="0.2">
      <c r="J186" s="68"/>
    </row>
    <row r="187" spans="10:10" x14ac:dyDescent="0.2">
      <c r="J187" s="68"/>
    </row>
    <row r="188" spans="10:10" x14ac:dyDescent="0.2">
      <c r="J188" s="68"/>
    </row>
    <row r="189" spans="10:10" x14ac:dyDescent="0.2">
      <c r="J189" s="68"/>
    </row>
    <row r="190" spans="10:10" x14ac:dyDescent="0.2">
      <c r="J190" s="68"/>
    </row>
    <row r="191" spans="10:10" x14ac:dyDescent="0.2">
      <c r="J191" s="68"/>
    </row>
    <row r="192" spans="10:10" x14ac:dyDescent="0.2">
      <c r="J192" s="68"/>
    </row>
    <row r="193" spans="10:10" x14ac:dyDescent="0.2">
      <c r="J193" s="68"/>
    </row>
    <row r="194" spans="10:10" x14ac:dyDescent="0.2">
      <c r="J194" s="68"/>
    </row>
    <row r="195" spans="10:10" x14ac:dyDescent="0.2">
      <c r="J195" s="68"/>
    </row>
  </sheetData>
  <mergeCells count="9">
    <mergeCell ref="A47:F47"/>
    <mergeCell ref="A3:G3"/>
    <mergeCell ref="A4:G4"/>
    <mergeCell ref="E18:F18"/>
    <mergeCell ref="E11:F11"/>
    <mergeCell ref="E12:F12"/>
    <mergeCell ref="E16:F16"/>
    <mergeCell ref="E41:F41"/>
    <mergeCell ref="E45:F45"/>
  </mergeCells>
  <phoneticPr fontId="1" type="noConversion"/>
  <printOptions horizontalCentered="1"/>
  <pageMargins left="0.39370078740157483" right="0.39370078740157483" top="0.78740157480314965" bottom="0.78740157480314965" header="0.51181102362204722" footer="3.937007874015748E-2"/>
  <pageSetup paperSize="9" scale="63" orientation="landscape" r:id="rId1"/>
  <headerFooter alignWithMargins="0">
    <oddFooter>&amp;LZałącznik Nr 1 do Uchwały Nr ......... Sejmiku Województwa Lubelskiego z dnia .... grudnia 2024 r. &amp;RStrona &amp;P z &amp;N</oddFooter>
  </headerFooter>
  <rowBreaks count="1" manualBreakCount="1">
    <brk id="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FD43-7C18-419E-9182-3A4E66F61E7C}">
  <sheetPr>
    <pageSetUpPr fitToPage="1"/>
  </sheetPr>
  <dimension ref="A1:M42"/>
  <sheetViews>
    <sheetView view="pageBreakPreview" topLeftCell="B2" zoomScale="66" zoomScaleNormal="100" workbookViewId="0">
      <pane ySplit="390" topLeftCell="A10" activePane="bottomLeft"/>
      <selection activeCell="K2" sqref="K2:M2"/>
      <selection pane="bottomLeft" activeCell="I20" sqref="I20"/>
    </sheetView>
  </sheetViews>
  <sheetFormatPr defaultRowHeight="12.75" x14ac:dyDescent="0.2"/>
  <cols>
    <col min="4" max="4" width="9.85546875" bestFit="1" customWidth="1"/>
    <col min="5" max="5" width="14.7109375" bestFit="1" customWidth="1"/>
    <col min="6" max="6" width="74.85546875" customWidth="1"/>
    <col min="7" max="7" width="16.5703125" bestFit="1" customWidth="1"/>
    <col min="8" max="8" width="13.140625" bestFit="1" customWidth="1"/>
    <col min="9" max="9" width="16.5703125" bestFit="1" customWidth="1"/>
    <col min="11" max="11" width="15.5703125" customWidth="1"/>
  </cols>
  <sheetData>
    <row r="1" spans="1:13" ht="15.75" x14ac:dyDescent="0.25">
      <c r="F1" s="52" t="s">
        <v>52</v>
      </c>
    </row>
    <row r="2" spans="1:13" s="4" customFormat="1" x14ac:dyDescent="0.2">
      <c r="B2" s="4" t="s">
        <v>42</v>
      </c>
      <c r="D2" s="4" t="s">
        <v>41</v>
      </c>
      <c r="K2" s="53" t="s">
        <v>47</v>
      </c>
      <c r="L2" s="53" t="s">
        <v>48</v>
      </c>
      <c r="M2" s="53" t="s">
        <v>49</v>
      </c>
    </row>
    <row r="3" spans="1:13" s="1" customFormat="1" ht="45.75" thickBot="1" x14ac:dyDescent="0.25">
      <c r="A3" s="26"/>
      <c r="B3" s="43" t="s">
        <v>43</v>
      </c>
      <c r="C3" s="27" t="s">
        <v>31</v>
      </c>
      <c r="D3" s="28">
        <v>6059</v>
      </c>
      <c r="E3" s="29" t="s">
        <v>13</v>
      </c>
      <c r="F3" s="30" t="s">
        <v>40</v>
      </c>
      <c r="G3" s="62">
        <v>395000</v>
      </c>
      <c r="H3" s="31">
        <f>G3-I3</f>
        <v>0</v>
      </c>
      <c r="I3" s="31">
        <v>395000</v>
      </c>
      <c r="J3" s="32" t="s">
        <v>36</v>
      </c>
      <c r="K3" s="2" t="s">
        <v>44</v>
      </c>
      <c r="L3" s="2" t="s">
        <v>45</v>
      </c>
      <c r="M3" s="2" t="s">
        <v>46</v>
      </c>
    </row>
    <row r="4" spans="1:13" s="1" customFormat="1" ht="60.75" thickBot="1" x14ac:dyDescent="0.25">
      <c r="A4" s="25"/>
      <c r="B4" s="43" t="s">
        <v>43</v>
      </c>
      <c r="C4" s="33" t="s">
        <v>31</v>
      </c>
      <c r="D4" s="34">
        <v>6059</v>
      </c>
      <c r="E4" s="35" t="s">
        <v>13</v>
      </c>
      <c r="F4" s="36" t="s">
        <v>37</v>
      </c>
      <c r="G4" s="60">
        <v>934008</v>
      </c>
      <c r="H4" s="37">
        <f>G4-I4</f>
        <v>0</v>
      </c>
      <c r="I4" s="37">
        <v>934008</v>
      </c>
      <c r="J4" s="38" t="s">
        <v>36</v>
      </c>
      <c r="K4" s="2" t="s">
        <v>44</v>
      </c>
      <c r="L4" s="2" t="s">
        <v>45</v>
      </c>
      <c r="M4" s="2" t="s">
        <v>46</v>
      </c>
    </row>
    <row r="5" spans="1:13" s="1" customFormat="1" ht="15.75" x14ac:dyDescent="0.25">
      <c r="A5" s="44"/>
      <c r="B5" s="45"/>
      <c r="C5" s="46"/>
      <c r="D5" s="47"/>
      <c r="E5" s="48"/>
      <c r="F5" s="49"/>
      <c r="G5" s="54">
        <f>SUM(G3:G4)</f>
        <v>1329008</v>
      </c>
      <c r="H5" s="54">
        <f>SUM(H3:H4)</f>
        <v>0</v>
      </c>
      <c r="I5" s="55">
        <f>SUM(I3:I4)</f>
        <v>1329008</v>
      </c>
      <c r="J5" s="50"/>
      <c r="K5" s="2"/>
      <c r="L5" s="2"/>
      <c r="M5" s="2"/>
    </row>
    <row r="6" spans="1:13" x14ac:dyDescent="0.2">
      <c r="B6" s="4" t="s">
        <v>42</v>
      </c>
      <c r="C6" s="4"/>
      <c r="D6" s="4" t="s">
        <v>41</v>
      </c>
    </row>
    <row r="7" spans="1:13" s="1" customFormat="1" ht="60.75" thickBot="1" x14ac:dyDescent="0.25">
      <c r="A7" s="17"/>
      <c r="B7" s="43" t="s">
        <v>43</v>
      </c>
      <c r="C7" s="19" t="s">
        <v>33</v>
      </c>
      <c r="D7" s="8">
        <v>6059</v>
      </c>
      <c r="E7" s="9" t="s">
        <v>34</v>
      </c>
      <c r="F7" s="5" t="s">
        <v>38</v>
      </c>
      <c r="G7" s="58">
        <v>1482800</v>
      </c>
      <c r="H7" s="6">
        <f>G7-I7</f>
        <v>0</v>
      </c>
      <c r="I7" s="6">
        <v>1482800</v>
      </c>
      <c r="J7" s="10" t="s">
        <v>36</v>
      </c>
      <c r="K7" s="51" t="s">
        <v>51</v>
      </c>
      <c r="M7" s="2" t="s">
        <v>46</v>
      </c>
    </row>
    <row r="8" spans="1:13" ht="15.75" x14ac:dyDescent="0.25">
      <c r="G8" s="54">
        <f>G7</f>
        <v>1482800</v>
      </c>
      <c r="H8" s="54">
        <f>H7</f>
        <v>0</v>
      </c>
      <c r="I8" s="55">
        <f>I7</f>
        <v>1482800</v>
      </c>
    </row>
    <row r="10" spans="1:13" ht="60" x14ac:dyDescent="0.2">
      <c r="A10" s="17"/>
      <c r="B10" s="18" t="s">
        <v>50</v>
      </c>
      <c r="C10" s="19" t="s">
        <v>32</v>
      </c>
      <c r="D10" s="8">
        <v>6059</v>
      </c>
      <c r="E10" s="9" t="s">
        <v>13</v>
      </c>
      <c r="F10" s="5" t="s">
        <v>39</v>
      </c>
      <c r="G10" s="58">
        <v>717200</v>
      </c>
      <c r="H10" s="6">
        <f>G10-I10</f>
        <v>0</v>
      </c>
      <c r="I10" s="6">
        <v>717200</v>
      </c>
      <c r="J10" s="10" t="s">
        <v>36</v>
      </c>
    </row>
    <row r="11" spans="1:13" ht="51" x14ac:dyDescent="0.2">
      <c r="A11" s="17"/>
      <c r="B11" s="18" t="s">
        <v>50</v>
      </c>
      <c r="C11" s="19" t="s">
        <v>32</v>
      </c>
      <c r="D11" s="8">
        <v>6059</v>
      </c>
      <c r="E11" s="9" t="s">
        <v>13</v>
      </c>
      <c r="F11" s="5" t="s">
        <v>27</v>
      </c>
      <c r="G11" s="59">
        <v>300000</v>
      </c>
      <c r="H11" s="7">
        <f>G11-I11</f>
        <v>0</v>
      </c>
      <c r="I11" s="7">
        <v>300000</v>
      </c>
      <c r="J11" s="10" t="s">
        <v>12</v>
      </c>
      <c r="K11" t="s">
        <v>56</v>
      </c>
    </row>
    <row r="12" spans="1:13" ht="15.75" x14ac:dyDescent="0.25">
      <c r="G12" s="54">
        <f>SUM(G10:G11)</f>
        <v>1017200</v>
      </c>
      <c r="H12" s="54">
        <f>SUM(H10:H11)</f>
        <v>0</v>
      </c>
      <c r="I12" s="55">
        <f>SUM(I10:I11)</f>
        <v>1017200</v>
      </c>
    </row>
    <row r="15" spans="1:13" ht="15.75" x14ac:dyDescent="0.25">
      <c r="F15" s="52" t="s">
        <v>53</v>
      </c>
    </row>
    <row r="16" spans="1:13" ht="15.75" x14ac:dyDescent="0.25">
      <c r="B16" s="4" t="s">
        <v>42</v>
      </c>
      <c r="C16" s="4"/>
      <c r="D16" s="4" t="s">
        <v>41</v>
      </c>
      <c r="K16" s="146">
        <v>2008</v>
      </c>
      <c r="L16" s="146"/>
      <c r="M16" s="146"/>
    </row>
    <row r="17" spans="1:13" s="1" customFormat="1" ht="45" x14ac:dyDescent="0.2">
      <c r="A17" s="17"/>
      <c r="B17" s="18" t="s">
        <v>43</v>
      </c>
      <c r="C17" s="20" t="s">
        <v>31</v>
      </c>
      <c r="D17" s="39">
        <v>6050</v>
      </c>
      <c r="E17" s="12" t="s">
        <v>13</v>
      </c>
      <c r="F17" s="40" t="s">
        <v>14</v>
      </c>
      <c r="G17" s="57">
        <v>256200</v>
      </c>
      <c r="H17" s="41">
        <f t="shared" ref="H17:H26" si="0">G17-I17</f>
        <v>0</v>
      </c>
      <c r="I17" s="41">
        <v>256200</v>
      </c>
      <c r="J17" s="42" t="s">
        <v>12</v>
      </c>
      <c r="K17" s="2" t="s">
        <v>44</v>
      </c>
      <c r="L17" s="2" t="s">
        <v>45</v>
      </c>
      <c r="M17" s="2" t="s">
        <v>46</v>
      </c>
    </row>
    <row r="18" spans="1:13" s="1" customFormat="1" ht="60" x14ac:dyDescent="0.2">
      <c r="A18" s="17"/>
      <c r="B18" s="18" t="s">
        <v>43</v>
      </c>
      <c r="C18" s="20" t="s">
        <v>31</v>
      </c>
      <c r="D18" s="11">
        <v>6050</v>
      </c>
      <c r="E18" s="12" t="s">
        <v>13</v>
      </c>
      <c r="F18" s="13" t="s">
        <v>17</v>
      </c>
      <c r="G18" s="58">
        <v>167384</v>
      </c>
      <c r="H18" s="14">
        <f t="shared" si="0"/>
        <v>0</v>
      </c>
      <c r="I18" s="14">
        <v>167384</v>
      </c>
      <c r="J18" s="15" t="s">
        <v>12</v>
      </c>
      <c r="K18" s="2" t="s">
        <v>44</v>
      </c>
      <c r="L18" s="2" t="s">
        <v>45</v>
      </c>
      <c r="M18" s="2" t="s">
        <v>46</v>
      </c>
    </row>
    <row r="19" spans="1:13" s="1" customFormat="1" ht="45" x14ac:dyDescent="0.2">
      <c r="A19" s="17"/>
      <c r="B19" s="16"/>
      <c r="C19" s="20" t="s">
        <v>31</v>
      </c>
      <c r="D19" s="21">
        <v>6050</v>
      </c>
      <c r="E19" s="12" t="s">
        <v>13</v>
      </c>
      <c r="F19" s="13" t="s">
        <v>19</v>
      </c>
      <c r="G19" s="58">
        <v>829000</v>
      </c>
      <c r="H19" s="14">
        <f t="shared" si="0"/>
        <v>0</v>
      </c>
      <c r="I19" s="14">
        <v>829000</v>
      </c>
      <c r="J19" s="15" t="s">
        <v>12</v>
      </c>
      <c r="K19" s="2" t="s">
        <v>44</v>
      </c>
      <c r="L19" s="2" t="s">
        <v>45</v>
      </c>
      <c r="M19" s="2" t="s">
        <v>46</v>
      </c>
    </row>
    <row r="20" spans="1:13" s="1" customFormat="1" ht="45" x14ac:dyDescent="0.2">
      <c r="A20" s="18" t="s">
        <v>30</v>
      </c>
      <c r="B20" s="18" t="s">
        <v>43</v>
      </c>
      <c r="C20" s="20" t="s">
        <v>31</v>
      </c>
      <c r="D20" s="11">
        <v>6050</v>
      </c>
      <c r="E20" s="12" t="s">
        <v>13</v>
      </c>
      <c r="F20" s="13" t="s">
        <v>20</v>
      </c>
      <c r="G20" s="58">
        <v>1195600</v>
      </c>
      <c r="H20" s="14">
        <f t="shared" si="0"/>
        <v>0</v>
      </c>
      <c r="I20" s="14">
        <v>1195600</v>
      </c>
      <c r="J20" s="15" t="s">
        <v>12</v>
      </c>
      <c r="K20" s="2" t="s">
        <v>44</v>
      </c>
      <c r="L20" s="2" t="s">
        <v>45</v>
      </c>
      <c r="M20" s="2" t="s">
        <v>46</v>
      </c>
    </row>
    <row r="21" spans="1:13" s="1" customFormat="1" ht="60" x14ac:dyDescent="0.2">
      <c r="A21" s="18" t="s">
        <v>30</v>
      </c>
      <c r="B21" s="18" t="s">
        <v>43</v>
      </c>
      <c r="C21" s="20" t="s">
        <v>31</v>
      </c>
      <c r="D21" s="11">
        <v>6050</v>
      </c>
      <c r="E21" s="12" t="s">
        <v>13</v>
      </c>
      <c r="F21" s="13" t="s">
        <v>22</v>
      </c>
      <c r="G21" s="58">
        <v>409920</v>
      </c>
      <c r="H21" s="14">
        <f t="shared" si="0"/>
        <v>0</v>
      </c>
      <c r="I21" s="14">
        <v>409920</v>
      </c>
      <c r="J21" s="15" t="s">
        <v>12</v>
      </c>
      <c r="K21" s="2" t="s">
        <v>44</v>
      </c>
      <c r="L21" s="2" t="s">
        <v>45</v>
      </c>
      <c r="M21" s="2" t="s">
        <v>46</v>
      </c>
    </row>
    <row r="22" spans="1:13" s="1" customFormat="1" ht="60" x14ac:dyDescent="0.2">
      <c r="A22" s="18" t="s">
        <v>30</v>
      </c>
      <c r="B22" s="18" t="s">
        <v>43</v>
      </c>
      <c r="C22" s="20" t="s">
        <v>31</v>
      </c>
      <c r="D22" s="11">
        <v>6050</v>
      </c>
      <c r="E22" s="12" t="s">
        <v>13</v>
      </c>
      <c r="F22" s="13" t="s">
        <v>23</v>
      </c>
      <c r="G22" s="58">
        <v>518500</v>
      </c>
      <c r="H22" s="14">
        <f t="shared" si="0"/>
        <v>0</v>
      </c>
      <c r="I22" s="14">
        <v>518500</v>
      </c>
      <c r="J22" s="15" t="s">
        <v>12</v>
      </c>
      <c r="K22" s="2" t="s">
        <v>44</v>
      </c>
      <c r="L22" s="2" t="s">
        <v>45</v>
      </c>
      <c r="M22" s="2" t="s">
        <v>46</v>
      </c>
    </row>
    <row r="23" spans="1:13" s="1" customFormat="1" ht="45" x14ac:dyDescent="0.2">
      <c r="A23" s="17"/>
      <c r="B23" s="18" t="s">
        <v>43</v>
      </c>
      <c r="C23" s="20" t="s">
        <v>31</v>
      </c>
      <c r="D23" s="11">
        <v>6050</v>
      </c>
      <c r="E23" s="12" t="s">
        <v>13</v>
      </c>
      <c r="F23" s="13" t="s">
        <v>25</v>
      </c>
      <c r="G23" s="58">
        <v>969900</v>
      </c>
      <c r="H23" s="14">
        <f t="shared" si="0"/>
        <v>0</v>
      </c>
      <c r="I23" s="14">
        <v>969900</v>
      </c>
      <c r="J23" s="15" t="s">
        <v>12</v>
      </c>
      <c r="K23" s="2" t="s">
        <v>44</v>
      </c>
      <c r="L23" s="2" t="s">
        <v>45</v>
      </c>
      <c r="M23" s="2" t="s">
        <v>46</v>
      </c>
    </row>
    <row r="24" spans="1:13" s="1" customFormat="1" ht="45" x14ac:dyDescent="0.2">
      <c r="A24" s="17"/>
      <c r="B24" s="18" t="s">
        <v>43</v>
      </c>
      <c r="C24" s="20" t="s">
        <v>31</v>
      </c>
      <c r="D24" s="11">
        <v>6050</v>
      </c>
      <c r="E24" s="12" t="s">
        <v>13</v>
      </c>
      <c r="F24" s="13" t="s">
        <v>26</v>
      </c>
      <c r="G24" s="58">
        <v>310980</v>
      </c>
      <c r="H24" s="14">
        <f t="shared" si="0"/>
        <v>20980</v>
      </c>
      <c r="I24" s="14">
        <v>290000</v>
      </c>
      <c r="J24" s="15" t="s">
        <v>12</v>
      </c>
      <c r="K24" s="2" t="s">
        <v>44</v>
      </c>
      <c r="L24" s="2" t="s">
        <v>45</v>
      </c>
      <c r="M24" s="2" t="s">
        <v>46</v>
      </c>
    </row>
    <row r="25" spans="1:13" s="1" customFormat="1" ht="45" x14ac:dyDescent="0.2">
      <c r="A25" s="17"/>
      <c r="B25" s="18" t="s">
        <v>43</v>
      </c>
      <c r="C25" s="20" t="s">
        <v>31</v>
      </c>
      <c r="D25" s="11">
        <v>6050</v>
      </c>
      <c r="E25" s="12" t="s">
        <v>13</v>
      </c>
      <c r="F25" s="13" t="s">
        <v>28</v>
      </c>
      <c r="G25" s="58">
        <v>39070</v>
      </c>
      <c r="H25" s="14">
        <f t="shared" si="0"/>
        <v>15770</v>
      </c>
      <c r="I25" s="14">
        <v>23300</v>
      </c>
      <c r="J25" s="15" t="s">
        <v>12</v>
      </c>
      <c r="K25" s="2" t="s">
        <v>44</v>
      </c>
      <c r="L25" s="2" t="s">
        <v>45</v>
      </c>
      <c r="M25" s="2" t="s">
        <v>46</v>
      </c>
    </row>
    <row r="26" spans="1:13" s="1" customFormat="1" ht="60" x14ac:dyDescent="0.2">
      <c r="A26" s="17"/>
      <c r="B26" s="18" t="s">
        <v>43</v>
      </c>
      <c r="C26" s="20" t="s">
        <v>31</v>
      </c>
      <c r="D26" s="11">
        <v>6050</v>
      </c>
      <c r="E26" s="12" t="s">
        <v>13</v>
      </c>
      <c r="F26" s="22" t="s">
        <v>29</v>
      </c>
      <c r="G26" s="61">
        <v>46360</v>
      </c>
      <c r="H26" s="23">
        <f t="shared" si="0"/>
        <v>0</v>
      </c>
      <c r="I26" s="23">
        <v>46360</v>
      </c>
      <c r="J26" s="24" t="s">
        <v>12</v>
      </c>
      <c r="K26" s="2" t="s">
        <v>44</v>
      </c>
      <c r="L26" s="2" t="s">
        <v>45</v>
      </c>
      <c r="M26" s="2" t="s">
        <v>46</v>
      </c>
    </row>
    <row r="27" spans="1:13" ht="15.75" x14ac:dyDescent="0.25">
      <c r="G27" s="54">
        <f>SUM(G17:G26)</f>
        <v>4742914</v>
      </c>
      <c r="H27" s="54">
        <f>SUM(H17:H26)</f>
        <v>36750</v>
      </c>
      <c r="I27" s="55">
        <f>SUM(I17:I26)</f>
        <v>4706164</v>
      </c>
    </row>
    <row r="30" spans="1:13" s="1" customFormat="1" ht="60" x14ac:dyDescent="0.2">
      <c r="A30" s="17"/>
      <c r="B30" s="18" t="s">
        <v>43</v>
      </c>
      <c r="C30" s="19" t="s">
        <v>33</v>
      </c>
      <c r="D30" s="8">
        <v>6050</v>
      </c>
      <c r="E30" s="9" t="s">
        <v>34</v>
      </c>
      <c r="F30" s="5" t="s">
        <v>15</v>
      </c>
      <c r="G30" s="58">
        <v>42700</v>
      </c>
      <c r="H30" s="6">
        <f>G30-I30</f>
        <v>0</v>
      </c>
      <c r="I30" s="6">
        <v>42700</v>
      </c>
      <c r="J30" s="10" t="s">
        <v>12</v>
      </c>
      <c r="K30" s="51" t="s">
        <v>54</v>
      </c>
      <c r="M30" s="2" t="s">
        <v>46</v>
      </c>
    </row>
    <row r="31" spans="1:13" s="1" customFormat="1" ht="60" x14ac:dyDescent="0.2">
      <c r="A31" s="17"/>
      <c r="B31" s="18" t="s">
        <v>43</v>
      </c>
      <c r="C31" s="19" t="s">
        <v>33</v>
      </c>
      <c r="D31" s="8">
        <v>6050</v>
      </c>
      <c r="E31" s="9" t="s">
        <v>34</v>
      </c>
      <c r="F31" s="5" t="s">
        <v>16</v>
      </c>
      <c r="G31" s="58">
        <v>177291</v>
      </c>
      <c r="H31" s="6">
        <f>G31-I31</f>
        <v>97511</v>
      </c>
      <c r="I31" s="6">
        <v>79780</v>
      </c>
      <c r="J31" s="10" t="s">
        <v>12</v>
      </c>
      <c r="K31" s="51" t="s">
        <v>54</v>
      </c>
      <c r="M31" s="2" t="s">
        <v>46</v>
      </c>
    </row>
    <row r="32" spans="1:13" s="1" customFormat="1" ht="60" x14ac:dyDescent="0.2">
      <c r="A32" s="17"/>
      <c r="B32" s="18" t="s">
        <v>43</v>
      </c>
      <c r="C32" s="19" t="s">
        <v>33</v>
      </c>
      <c r="D32" s="8">
        <v>6050</v>
      </c>
      <c r="E32" s="9" t="s">
        <v>34</v>
      </c>
      <c r="F32" s="5" t="s">
        <v>24</v>
      </c>
      <c r="G32" s="58">
        <v>937570</v>
      </c>
      <c r="H32" s="6">
        <f>G32-I32</f>
        <v>0</v>
      </c>
      <c r="I32" s="6">
        <v>937570</v>
      </c>
      <c r="J32" s="10" t="s">
        <v>12</v>
      </c>
      <c r="K32" s="51" t="s">
        <v>54</v>
      </c>
      <c r="M32" s="2" t="s">
        <v>46</v>
      </c>
    </row>
    <row r="33" spans="1:11" ht="15.75" x14ac:dyDescent="0.25">
      <c r="G33" s="54">
        <f>SUM(G30:G32)</f>
        <v>1157561</v>
      </c>
      <c r="H33" s="54">
        <f>SUM(H30:H32)</f>
        <v>97511</v>
      </c>
      <c r="I33" s="55">
        <f>SUM(I30:I32)</f>
        <v>1060050</v>
      </c>
    </row>
    <row r="35" spans="1:11" s="1" customFormat="1" ht="60" x14ac:dyDescent="0.2">
      <c r="A35" s="17"/>
      <c r="B35" s="18" t="s">
        <v>55</v>
      </c>
      <c r="C35" s="19" t="s">
        <v>32</v>
      </c>
      <c r="D35" s="8">
        <v>6050</v>
      </c>
      <c r="E35" s="9" t="s">
        <v>13</v>
      </c>
      <c r="F35" s="5" t="s">
        <v>35</v>
      </c>
      <c r="G35" s="58">
        <v>137820</v>
      </c>
      <c r="H35" s="6">
        <f>G35-I35</f>
        <v>71140</v>
      </c>
      <c r="I35" s="6">
        <v>66680</v>
      </c>
      <c r="J35" s="10" t="s">
        <v>12</v>
      </c>
      <c r="K35" s="1" t="s">
        <v>58</v>
      </c>
    </row>
    <row r="36" spans="1:11" s="1" customFormat="1" ht="51" x14ac:dyDescent="0.2">
      <c r="A36" s="17"/>
      <c r="B36" s="18" t="s">
        <v>55</v>
      </c>
      <c r="C36" s="19" t="s">
        <v>32</v>
      </c>
      <c r="D36" s="8">
        <v>6050</v>
      </c>
      <c r="E36" s="9" t="s">
        <v>13</v>
      </c>
      <c r="F36" s="5" t="s">
        <v>18</v>
      </c>
      <c r="G36" s="58">
        <v>514840</v>
      </c>
      <c r="H36" s="6">
        <f>G36-I36</f>
        <v>0</v>
      </c>
      <c r="I36" s="6">
        <v>514840</v>
      </c>
      <c r="J36" s="10" t="s">
        <v>12</v>
      </c>
    </row>
    <row r="37" spans="1:11" s="1" customFormat="1" ht="51" x14ac:dyDescent="0.2">
      <c r="A37" s="18" t="s">
        <v>30</v>
      </c>
      <c r="B37" s="18" t="s">
        <v>55</v>
      </c>
      <c r="C37" s="19" t="s">
        <v>32</v>
      </c>
      <c r="D37" s="8">
        <v>6050</v>
      </c>
      <c r="E37" s="9" t="s">
        <v>13</v>
      </c>
      <c r="F37" s="5" t="s">
        <v>21</v>
      </c>
      <c r="G37" s="58">
        <v>450000</v>
      </c>
      <c r="H37" s="6">
        <f>G37-I37</f>
        <v>0</v>
      </c>
      <c r="I37" s="6">
        <v>450000</v>
      </c>
      <c r="J37" s="10" t="s">
        <v>12</v>
      </c>
    </row>
    <row r="38" spans="1:11" s="1" customFormat="1" ht="51" x14ac:dyDescent="0.2">
      <c r="A38" s="18" t="s">
        <v>30</v>
      </c>
      <c r="B38" s="18" t="s">
        <v>55</v>
      </c>
      <c r="C38" s="19" t="s">
        <v>32</v>
      </c>
      <c r="D38" s="8">
        <v>6050</v>
      </c>
      <c r="E38" s="9" t="s">
        <v>13</v>
      </c>
      <c r="F38" s="5" t="s">
        <v>27</v>
      </c>
      <c r="G38" s="59">
        <v>94550</v>
      </c>
      <c r="H38" s="7">
        <f>G38-I38</f>
        <v>0</v>
      </c>
      <c r="I38" s="7">
        <v>94550</v>
      </c>
      <c r="J38" s="10" t="s">
        <v>12</v>
      </c>
    </row>
    <row r="39" spans="1:11" s="1" customFormat="1" ht="15.75" x14ac:dyDescent="0.25">
      <c r="G39" s="54">
        <f>SUM(G35:G38)</f>
        <v>1197210</v>
      </c>
      <c r="H39" s="54">
        <f>SUM(H35:H38)</f>
        <v>71140</v>
      </c>
      <c r="I39" s="55">
        <f>SUM(I35:I38)</f>
        <v>1126070</v>
      </c>
    </row>
    <row r="42" spans="1:11" ht="15.75" x14ac:dyDescent="0.25">
      <c r="F42" s="3" t="s">
        <v>57</v>
      </c>
      <c r="G42" s="56">
        <f>SUM(G39,G33,G27,G12,G8,G5)</f>
        <v>10926693</v>
      </c>
      <c r="H42" s="56">
        <f>SUM(H39,H33,H27,H12,H8,H5)</f>
        <v>205401</v>
      </c>
      <c r="I42" s="56">
        <f>SUM(I39,I33,I27,I12,I8,I5)</f>
        <v>10721292</v>
      </c>
    </row>
  </sheetData>
  <mergeCells count="1">
    <mergeCell ref="K16:M1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909B-9894-4A7B-A4FD-2A235D7E2E1C}">
  <dimension ref="A1"/>
  <sheetViews>
    <sheetView workbookViewId="0">
      <selection activeCell="K24" sqref="K24"/>
    </sheetView>
  </sheetViews>
  <sheetFormatPr defaultRowHeight="12.75" x14ac:dyDescent="0.2"/>
  <cols>
    <col min="1" max="1" width="9.140625" style="92"/>
    <col min="2" max="16384" width="9.140625" style="91"/>
  </cols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Niew</vt:lpstr>
      <vt:lpstr>Zest do zmian</vt:lpstr>
      <vt:lpstr>Arkusz3</vt:lpstr>
      <vt:lpstr>Niew!Obszar_wydruku</vt:lpstr>
      <vt:lpstr>'Zest do zmian'!Obszar_wydruku</vt:lpstr>
      <vt:lpstr>Niew!Tytuły_wydruku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marczykt</dc:creator>
  <cp:lastModifiedBy>Adam Brodziak</cp:lastModifiedBy>
  <cp:lastPrinted>2024-12-11T11:46:28Z</cp:lastPrinted>
  <dcterms:created xsi:type="dcterms:W3CDTF">2007-11-23T12:14:13Z</dcterms:created>
  <dcterms:modified xsi:type="dcterms:W3CDTF">2024-12-11T11:46:45Z</dcterms:modified>
</cp:coreProperties>
</file>